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.ostrowska\Documents\Sesje\uchwały V kadencji\2016\XVII sesja 15.12.2016 r\"/>
    </mc:Choice>
  </mc:AlternateContent>
  <bookViews>
    <workbookView xWindow="0" yWindow="0" windowWidth="24000" windowHeight="9885" tabRatio="750" activeTab="3"/>
  </bookViews>
  <sheets>
    <sheet name="zał.1 dochody zw" sheetId="12" r:id="rId1"/>
    <sheet name="zał.2 dochody zm" sheetId="48" r:id="rId2"/>
    <sheet name="Zał.3 zw.wydatk" sheetId="6" r:id="rId3"/>
    <sheet name="Zał.4 zm.wydatk " sheetId="47" r:id="rId4"/>
  </sheets>
  <definedNames>
    <definedName name="_xlnm._FilterDatabase" localSheetId="0" hidden="1">'zał.1 dochody zw'!$A$14:$G$72</definedName>
    <definedName name="_xlnm._FilterDatabase" localSheetId="1" hidden="1">'zał.2 dochody zm'!$A$10:$G$16</definedName>
    <definedName name="_xlnm.Print_Area" localSheetId="0">'zał.1 dochody zw'!$A$1:$G$72</definedName>
    <definedName name="_xlnm.Print_Area" localSheetId="1">'zał.2 dochody zm'!$A$1:$G$22</definedName>
    <definedName name="_xlnm.Print_Area" localSheetId="2">'Zał.3 zw.wydatk'!$A$1:$O$38</definedName>
    <definedName name="_xlnm.Print_Area" localSheetId="3">'Zał.4 zm.wydatk '!$A$1:$O$24</definedName>
    <definedName name="_xlnm.Print_Titles" localSheetId="0">'zał.1 dochody zw'!$10:$11</definedName>
    <definedName name="_xlnm.Print_Titles" localSheetId="1">'zał.2 dochody zm'!$10:$11</definedName>
    <definedName name="_xlnm.Print_Titles" localSheetId="2">'Zał.3 zw.wydatk'!$7:$11</definedName>
    <definedName name="_xlnm.Print_Titles" localSheetId="3">'Zał.4 zm.wydatk '!$7:$11</definedName>
  </definedNames>
  <calcPr calcId="152511"/>
</workbook>
</file>

<file path=xl/calcChain.xml><?xml version="1.0" encoding="utf-8"?>
<calcChain xmlns="http://schemas.openxmlformats.org/spreadsheetml/2006/main">
  <c r="J51" i="6" l="1"/>
  <c r="G48" i="6"/>
  <c r="J35" i="12" l="1"/>
  <c r="L31" i="12"/>
  <c r="H22" i="47" l="1"/>
  <c r="G16" i="48"/>
  <c r="F32" i="6"/>
  <c r="H32" i="6"/>
  <c r="I32" i="6"/>
  <c r="J32" i="6"/>
  <c r="K32" i="6"/>
  <c r="L32" i="6"/>
  <c r="M32" i="6"/>
  <c r="N32" i="6"/>
  <c r="O32" i="6"/>
  <c r="F29" i="6"/>
  <c r="G29" i="6"/>
  <c r="H29" i="6"/>
  <c r="I29" i="6"/>
  <c r="J29" i="6"/>
  <c r="K29" i="6"/>
  <c r="L29" i="6"/>
  <c r="N29" i="6"/>
  <c r="O29" i="6"/>
  <c r="G27" i="6"/>
  <c r="H27" i="6"/>
  <c r="I27" i="6"/>
  <c r="J27" i="6"/>
  <c r="K27" i="6"/>
  <c r="L27" i="6"/>
  <c r="M27" i="6"/>
  <c r="N27" i="6"/>
  <c r="O27" i="6"/>
  <c r="H20" i="6"/>
  <c r="I20" i="6"/>
  <c r="J20" i="6"/>
  <c r="K20" i="6"/>
  <c r="L20" i="6"/>
  <c r="N20" i="6"/>
  <c r="O20" i="6"/>
  <c r="F55" i="12"/>
  <c r="G55" i="12"/>
  <c r="F52" i="12"/>
  <c r="G52" i="12"/>
  <c r="F49" i="12"/>
  <c r="G49" i="12"/>
  <c r="F37" i="12"/>
  <c r="G37" i="12"/>
  <c r="F28" i="12"/>
  <c r="G28" i="12"/>
  <c r="F25" i="12"/>
  <c r="G25" i="12"/>
  <c r="G19" i="12"/>
  <c r="E72" i="12"/>
  <c r="G18" i="12" l="1"/>
  <c r="F28" i="6"/>
  <c r="F27" i="6" s="1"/>
  <c r="E45" i="12"/>
  <c r="E44" i="12" s="1"/>
  <c r="G44" i="12"/>
  <c r="F44" i="12"/>
  <c r="L14" i="47" l="1"/>
  <c r="F24" i="6"/>
  <c r="F15" i="47"/>
  <c r="G15" i="47"/>
  <c r="H15" i="47"/>
  <c r="I15" i="47"/>
  <c r="J15" i="47"/>
  <c r="K15" i="47"/>
  <c r="L15" i="47"/>
  <c r="N15" i="47"/>
  <c r="O15" i="47"/>
  <c r="M16" i="47"/>
  <c r="M15" i="47" s="1"/>
  <c r="E16" i="47"/>
  <c r="F23" i="47"/>
  <c r="G23" i="47"/>
  <c r="H23" i="47"/>
  <c r="I23" i="47"/>
  <c r="J23" i="47"/>
  <c r="K23" i="47"/>
  <c r="L23" i="47"/>
  <c r="M23" i="47"/>
  <c r="N23" i="47"/>
  <c r="O23" i="47"/>
  <c r="E24" i="47"/>
  <c r="D24" i="47" s="1"/>
  <c r="D23" i="47" s="1"/>
  <c r="F20" i="47"/>
  <c r="G20" i="47"/>
  <c r="H20" i="47"/>
  <c r="I20" i="47"/>
  <c r="J20" i="47"/>
  <c r="K20" i="47"/>
  <c r="L20" i="47"/>
  <c r="N20" i="47"/>
  <c r="O20" i="47"/>
  <c r="M22" i="47"/>
  <c r="E22" i="47"/>
  <c r="E30" i="6"/>
  <c r="G18" i="6"/>
  <c r="H18" i="6"/>
  <c r="I18" i="6"/>
  <c r="J18" i="6"/>
  <c r="K18" i="6"/>
  <c r="L18" i="6"/>
  <c r="M18" i="6"/>
  <c r="N18" i="6"/>
  <c r="O18" i="6"/>
  <c r="F18" i="6"/>
  <c r="E19" i="6"/>
  <c r="D19" i="6" s="1"/>
  <c r="D18" i="6" s="1"/>
  <c r="F15" i="6"/>
  <c r="G15" i="6"/>
  <c r="H15" i="6"/>
  <c r="I15" i="6"/>
  <c r="J15" i="6"/>
  <c r="K15" i="6"/>
  <c r="L15" i="6"/>
  <c r="M15" i="6"/>
  <c r="N15" i="6"/>
  <c r="O15" i="6"/>
  <c r="E17" i="6"/>
  <c r="D17" i="6" s="1"/>
  <c r="E16" i="6"/>
  <c r="D16" i="6" s="1"/>
  <c r="F13" i="6"/>
  <c r="G13" i="6"/>
  <c r="H13" i="6"/>
  <c r="I13" i="6"/>
  <c r="J13" i="6"/>
  <c r="K13" i="6"/>
  <c r="L13" i="6"/>
  <c r="M13" i="6"/>
  <c r="N13" i="6"/>
  <c r="O13" i="6"/>
  <c r="E14" i="6"/>
  <c r="D14" i="6" s="1"/>
  <c r="D13" i="6" s="1"/>
  <c r="D30" i="6" l="1"/>
  <c r="E29" i="6"/>
  <c r="L12" i="6"/>
  <c r="I12" i="6"/>
  <c r="O12" i="6"/>
  <c r="D16" i="47"/>
  <c r="D15" i="47" s="1"/>
  <c r="E23" i="47"/>
  <c r="E15" i="47"/>
  <c r="D22" i="47"/>
  <c r="E13" i="6"/>
  <c r="E18" i="6"/>
  <c r="D15" i="6"/>
  <c r="E15" i="6"/>
  <c r="M14" i="47"/>
  <c r="E14" i="47"/>
  <c r="E13" i="47" s="1"/>
  <c r="O13" i="47"/>
  <c r="N13" i="47"/>
  <c r="L13" i="47"/>
  <c r="K13" i="47"/>
  <c r="J13" i="47"/>
  <c r="I13" i="47"/>
  <c r="H13" i="47"/>
  <c r="G13" i="47"/>
  <c r="F13" i="47"/>
  <c r="F37" i="6"/>
  <c r="G37" i="6"/>
  <c r="H37" i="6"/>
  <c r="H12" i="6" s="1"/>
  <c r="I37" i="6"/>
  <c r="J37" i="6"/>
  <c r="J12" i="6" s="1"/>
  <c r="K37" i="6"/>
  <c r="K12" i="6" s="1"/>
  <c r="L37" i="6"/>
  <c r="N37" i="6"/>
  <c r="N12" i="6" s="1"/>
  <c r="O37" i="6"/>
  <c r="M31" i="6"/>
  <c r="M29" i="6" s="1"/>
  <c r="E31" i="6"/>
  <c r="L12" i="47" l="1"/>
  <c r="I12" i="47"/>
  <c r="M13" i="47"/>
  <c r="D31" i="6"/>
  <c r="D29" i="6" s="1"/>
  <c r="J12" i="47"/>
  <c r="D14" i="47"/>
  <c r="D13" i="47" s="1"/>
  <c r="F17" i="47"/>
  <c r="F12" i="47" s="1"/>
  <c r="G17" i="47"/>
  <c r="G12" i="47" s="1"/>
  <c r="H17" i="47"/>
  <c r="H12" i="47" s="1"/>
  <c r="I17" i="47"/>
  <c r="J17" i="47"/>
  <c r="K17" i="47"/>
  <c r="K12" i="47" s="1"/>
  <c r="L17" i="47"/>
  <c r="N17" i="47"/>
  <c r="N12" i="47" s="1"/>
  <c r="O17" i="47"/>
  <c r="O12" i="47" s="1"/>
  <c r="M19" i="47"/>
  <c r="M17" i="47" s="1"/>
  <c r="E19" i="47"/>
  <c r="E18" i="47"/>
  <c r="E33" i="6"/>
  <c r="G34" i="6"/>
  <c r="G32" i="6" s="1"/>
  <c r="M25" i="6"/>
  <c r="M20" i="6" s="1"/>
  <c r="E25" i="6"/>
  <c r="D25" i="6" s="1"/>
  <c r="E21" i="6"/>
  <c r="F23" i="6"/>
  <c r="F20" i="6" s="1"/>
  <c r="F12" i="6" s="1"/>
  <c r="G23" i="6"/>
  <c r="E35" i="6"/>
  <c r="D35" i="6" s="1"/>
  <c r="G20" i="6" l="1"/>
  <c r="G12" i="6" s="1"/>
  <c r="E17" i="47"/>
  <c r="E34" i="6"/>
  <c r="D34" i="6" s="1"/>
  <c r="D33" i="6"/>
  <c r="D32" i="6" s="1"/>
  <c r="D21" i="6"/>
  <c r="D19" i="47"/>
  <c r="D18" i="47"/>
  <c r="E28" i="6"/>
  <c r="F59" i="12"/>
  <c r="F58" i="12" s="1"/>
  <c r="G59" i="12"/>
  <c r="G58" i="12" s="1"/>
  <c r="E61" i="12"/>
  <c r="E60" i="12"/>
  <c r="E51" i="12"/>
  <c r="E50" i="12"/>
  <c r="E36" i="6"/>
  <c r="D36" i="6" s="1"/>
  <c r="M21" i="47"/>
  <c r="M20" i="47" s="1"/>
  <c r="M12" i="47" s="1"/>
  <c r="E21" i="47"/>
  <c r="E20" i="47" s="1"/>
  <c r="E12" i="47" s="1"/>
  <c r="G26" i="6"/>
  <c r="E26" i="6" s="1"/>
  <c r="D26" i="6" s="1"/>
  <c r="E23" i="6"/>
  <c r="D23" i="6" s="1"/>
  <c r="E24" i="6"/>
  <c r="D24" i="6" s="1"/>
  <c r="E22" i="6"/>
  <c r="D22" i="6" s="1"/>
  <c r="F63" i="12"/>
  <c r="G63" i="12"/>
  <c r="F65" i="12"/>
  <c r="G65" i="12"/>
  <c r="E66" i="12"/>
  <c r="E65" i="12" s="1"/>
  <c r="E57" i="12"/>
  <c r="E56" i="12"/>
  <c r="E54" i="12"/>
  <c r="E53" i="12"/>
  <c r="E64" i="12"/>
  <c r="E63" i="12" s="1"/>
  <c r="G67" i="12"/>
  <c r="E69" i="12"/>
  <c r="E68" i="12" s="1"/>
  <c r="E67" i="12" s="1"/>
  <c r="F68" i="12"/>
  <c r="F67" i="12" s="1"/>
  <c r="F36" i="12"/>
  <c r="G36" i="12"/>
  <c r="E39" i="12"/>
  <c r="E40" i="12"/>
  <c r="E41" i="12"/>
  <c r="E42" i="12"/>
  <c r="E38" i="12"/>
  <c r="F18" i="48"/>
  <c r="F17" i="48" s="1"/>
  <c r="G18" i="48"/>
  <c r="G17" i="48" s="1"/>
  <c r="E19" i="48"/>
  <c r="E18" i="48" s="1"/>
  <c r="E17" i="48" s="1"/>
  <c r="F27" i="12"/>
  <c r="G27" i="12"/>
  <c r="E30" i="12"/>
  <c r="E31" i="12"/>
  <c r="E32" i="12"/>
  <c r="E29" i="12"/>
  <c r="E28" i="12" s="1"/>
  <c r="E26" i="12"/>
  <c r="E25" i="12" s="1"/>
  <c r="E24" i="12"/>
  <c r="F21" i="12"/>
  <c r="F19" i="12" s="1"/>
  <c r="F18" i="12" s="1"/>
  <c r="E23" i="12"/>
  <c r="E22" i="12"/>
  <c r="E20" i="12"/>
  <c r="F15" i="12"/>
  <c r="F14" i="12" s="1"/>
  <c r="G15" i="12"/>
  <c r="G14" i="12" s="1"/>
  <c r="E17" i="12"/>
  <c r="E16" i="12"/>
  <c r="F15" i="48"/>
  <c r="F14" i="48" s="1"/>
  <c r="E22" i="48"/>
  <c r="E21" i="48" s="1"/>
  <c r="E20" i="48" s="1"/>
  <c r="G21" i="48"/>
  <c r="G20" i="48" s="1"/>
  <c r="E20" i="6" l="1"/>
  <c r="E37" i="12"/>
  <c r="E36" i="12" s="1"/>
  <c r="E32" i="6"/>
  <c r="E62" i="12"/>
  <c r="D28" i="6"/>
  <c r="D27" i="6" s="1"/>
  <c r="E27" i="6"/>
  <c r="D20" i="6"/>
  <c r="E49" i="12"/>
  <c r="E59" i="12"/>
  <c r="E58" i="12" s="1"/>
  <c r="E52" i="12"/>
  <c r="E55" i="12"/>
  <c r="D17" i="47"/>
  <c r="D21" i="47"/>
  <c r="G48" i="12"/>
  <c r="F48" i="12"/>
  <c r="E21" i="12"/>
  <c r="E19" i="12" s="1"/>
  <c r="E18" i="12" s="1"/>
  <c r="G62" i="12"/>
  <c r="F62" i="12"/>
  <c r="E15" i="12"/>
  <c r="E14" i="12" s="1"/>
  <c r="E27" i="12"/>
  <c r="F21" i="48"/>
  <c r="F20" i="48" s="1"/>
  <c r="F13" i="48" s="1"/>
  <c r="M38" i="6"/>
  <c r="M37" i="6" s="1"/>
  <c r="M12" i="6" s="1"/>
  <c r="E38" i="6"/>
  <c r="E37" i="6" s="1"/>
  <c r="F71" i="12"/>
  <c r="F70" i="12" s="1"/>
  <c r="G71" i="12"/>
  <c r="G70" i="12" s="1"/>
  <c r="E71" i="12"/>
  <c r="E70" i="12" s="1"/>
  <c r="F46" i="12"/>
  <c r="F43" i="12" s="1"/>
  <c r="G46" i="12"/>
  <c r="G43" i="12" s="1"/>
  <c r="E47" i="12"/>
  <c r="E46" i="12" s="1"/>
  <c r="E43" i="12" s="1"/>
  <c r="E35" i="12"/>
  <c r="E34" i="12" s="1"/>
  <c r="E33" i="12" s="1"/>
  <c r="G34" i="12"/>
  <c r="F34" i="12"/>
  <c r="F33" i="12" s="1"/>
  <c r="G33" i="12"/>
  <c r="E12" i="6" l="1"/>
  <c r="E48" i="12"/>
  <c r="E13" i="12" s="1"/>
  <c r="G13" i="12"/>
  <c r="F13" i="12"/>
  <c r="D20" i="47"/>
  <c r="D12" i="47" s="1"/>
  <c r="E16" i="48"/>
  <c r="E15" i="48" s="1"/>
  <c r="E14" i="48" s="1"/>
  <c r="E13" i="48" s="1"/>
  <c r="G15" i="48"/>
  <c r="G14" i="48" s="1"/>
  <c r="G13" i="48" s="1"/>
  <c r="D38" i="6"/>
  <c r="D37" i="6" s="1"/>
  <c r="D12" i="6" s="1"/>
  <c r="I10" i="12" l="1"/>
  <c r="K10" i="12" s="1"/>
  <c r="H13" i="12"/>
  <c r="I13" i="12"/>
</calcChain>
</file>

<file path=xl/sharedStrings.xml><?xml version="1.0" encoding="utf-8"?>
<sst xmlns="http://schemas.openxmlformats.org/spreadsheetml/2006/main" count="289" uniqueCount="153">
  <si>
    <t>Dział</t>
  </si>
  <si>
    <t>Rozdział</t>
  </si>
  <si>
    <t>Wyszczególnienie</t>
  </si>
  <si>
    <t>OGÓŁEM</t>
  </si>
  <si>
    <t>Załącznik Nr 1</t>
  </si>
  <si>
    <t>Rady Powiatu w Goleniowie</t>
  </si>
  <si>
    <t>z tego:</t>
  </si>
  <si>
    <t>Wydatki majątkowe</t>
  </si>
  <si>
    <t>Zwiększenie dochodów               (w złotych)</t>
  </si>
  <si>
    <t>Wydatki bieżące</t>
  </si>
  <si>
    <t>Wydatki na obsługę długu</t>
  </si>
  <si>
    <t>Wydatki
z tytułu poręczeń
i gwarancji</t>
  </si>
  <si>
    <t>Dochody
bieżące</t>
  </si>
  <si>
    <t>Dochody
majątkowe</t>
  </si>
  <si>
    <t>§</t>
  </si>
  <si>
    <t>Załącznik Nr 2</t>
  </si>
  <si>
    <t>Nazwa</t>
  </si>
  <si>
    <t>Wydatki jednostek budżetowych</t>
  </si>
  <si>
    <t>Dotacje na zadania bieżące</t>
  </si>
  <si>
    <t>Świadczenia na rzecz osób fizycznych</t>
  </si>
  <si>
    <t>Wydatki na programy finansowane z udziałem środków pochodzących z budżetu Unii Europejskiej oraz niepodlegających zwrotowi środków z pomocy udzielanej przez państwa członkowskie Europejskiego Porozumienia o Wolnym Handlu (EFTA) oraz inych środków pochodzą</t>
  </si>
  <si>
    <t>Wynagrodzenia i składki od nich naliczane</t>
  </si>
  <si>
    <t>Wydatki związane z realizacją zadań statutowych</t>
  </si>
  <si>
    <t xml:space="preserve">Plan
</t>
  </si>
  <si>
    <t>Inwestycje i zakupy inwestycyjne</t>
  </si>
  <si>
    <t>w tym:</t>
  </si>
  <si>
    <t>na programy finansowane z udziałem środków, o których mowa w art. 5 ust. 1 pkt 2 i 3</t>
  </si>
  <si>
    <t>ZWIĘKSZENIE PLANOWANYCH KWOT WYDATKÓW BUDŻETU POWIATU GOLENIOWSKIEGO   NA 2016 ROK</t>
  </si>
  <si>
    <t>ZWIĘKSZENIE PLANOWANYCH KWOT DOCHODÓW W BUDŻECIE POWIATU GOLENIOWSKIEGO NA 2016 R.</t>
  </si>
  <si>
    <t>801</t>
  </si>
  <si>
    <t>Oświata i wychowanie</t>
  </si>
  <si>
    <t>Szkoły zawodowe</t>
  </si>
  <si>
    <t>Wpływy z otrzymanych spadków, zapisów i darowizn w postaci pieniężnej</t>
  </si>
  <si>
    <t>0960</t>
  </si>
  <si>
    <t>80130</t>
  </si>
  <si>
    <t xml:space="preserve">Różne rozliczenia </t>
  </si>
  <si>
    <t>ZMNIEJSZENIE PLANOWANYCH KWOT WYDATKÓW BUDŻETU POWIATU GOLENIOWSKIEGO   NA 2016 ROK</t>
  </si>
  <si>
    <t xml:space="preserve">  </t>
  </si>
  <si>
    <t>Pozostałe zadania w zakresie polityki społecznej</t>
  </si>
  <si>
    <t>0830</t>
  </si>
  <si>
    <t>Oświata i wychowanie</t>
  </si>
  <si>
    <t>Edukacyjna opieka wychowawcza</t>
  </si>
  <si>
    <t>Wpływy z różnych dochodów</t>
  </si>
  <si>
    <t>0970</t>
  </si>
  <si>
    <t>Załącznik Nr 3</t>
  </si>
  <si>
    <t xml:space="preserve"> </t>
  </si>
  <si>
    <t>0870</t>
  </si>
  <si>
    <t>0920</t>
  </si>
  <si>
    <t>0690</t>
  </si>
  <si>
    <t>80120</t>
  </si>
  <si>
    <t>80195</t>
  </si>
  <si>
    <t>80111</t>
  </si>
  <si>
    <t>92601</t>
  </si>
  <si>
    <t>Transport i łączność</t>
  </si>
  <si>
    <t>Gospodarka mieszkaniowa</t>
  </si>
  <si>
    <t>Administracja publiczna</t>
  </si>
  <si>
    <t>Dochody od osób prawnych, od osób fizycznych i od innych jednostek, nieposiadających osobowości prawnej oraz wydatki związane z ich poborem</t>
  </si>
  <si>
    <t>Pomoc społeczna</t>
  </si>
  <si>
    <t>Kultura fizyczna</t>
  </si>
  <si>
    <t>Drogi publiczne powiatowe</t>
  </si>
  <si>
    <t>Gospodarka gruntami i nieruchomościami</t>
  </si>
  <si>
    <t>Pozostała działalność</t>
  </si>
  <si>
    <t>Starostwa powiatowe</t>
  </si>
  <si>
    <t>Wpływy z innych opłat stanowiących dochody jednostek samorządu terytorialnego na podstawie ustaw</t>
  </si>
  <si>
    <t>Licea ogólnokształcące</t>
  </si>
  <si>
    <t>Obiekty sportowe</t>
  </si>
  <si>
    <t>Gimnazja specjalne</t>
  </si>
  <si>
    <t>Wpływy z różnych opłat</t>
  </si>
  <si>
    <t>Wpływy ze sprzedaży składników majątkowych</t>
  </si>
  <si>
    <t>Wpływy z pozostałych odsetek</t>
  </si>
  <si>
    <t>Dochody jednostek samorządu terytorialnego związane z realizacją zadań z zakresu administracji rządowej oraz innych zadań zleconych ustawami</t>
  </si>
  <si>
    <t>ZMNIEJSZENIE PLANOWANYCH KWOT DOCHODÓW W BUDŻECIE POWIATU GOLENIOWSKIEGO NA 2016 R.</t>
  </si>
  <si>
    <t>Zmniejszenie dochodów               (w złotych)</t>
  </si>
  <si>
    <t>Załącznik Nr 4</t>
  </si>
  <si>
    <t>0770</t>
  </si>
  <si>
    <t xml:space="preserve">Wpłaty z tytułu odpłatnego nabycia prawa własności oraz prawa użytkowania wieczystego nieruchomości </t>
  </si>
  <si>
    <t>Bezpieczeństwo publiczne i ochrona przeciwpożarowa</t>
  </si>
  <si>
    <t>Komendy powiatowe Państwowej Straży Pożarnej</t>
  </si>
  <si>
    <t>6260</t>
  </si>
  <si>
    <t>Dotacje otrzymane z państwowych funduszy celowych na finansowanie lub dofinansowanie kosztów realizacji inwestycji i zakupów inwestycyjnych jednostek sektora finansów publicznych</t>
  </si>
  <si>
    <t>Uzupełnienie subwencji ogólnej dla jednostek samorządu terytorialnego</t>
  </si>
  <si>
    <t>75802</t>
  </si>
  <si>
    <t>Środki na uzupełnienie dochodów powiatów</t>
  </si>
  <si>
    <t>2760</t>
  </si>
  <si>
    <t>Gospodarka komunalna i ochrona środowiska</t>
  </si>
  <si>
    <t>90019</t>
  </si>
  <si>
    <t>Wpływy i wydatki związane z gromadzeniem środków z opłat i kar za korzystanie ze środowiska</t>
  </si>
  <si>
    <t>Wpływy z różnych opłat</t>
  </si>
  <si>
    <t>0750</t>
  </si>
  <si>
    <t>Dochody z najmu i dzierżawy składników majątkowych Skarbu Państwa lub jednostek samorządu terytorialnego oraz innych umów o podobnym charakterze</t>
  </si>
  <si>
    <t>Pozostałe odsetki</t>
  </si>
  <si>
    <t>0420</t>
  </si>
  <si>
    <t>Wpływy z opłaty komunikacyjnej</t>
  </si>
  <si>
    <t>0490</t>
  </si>
  <si>
    <t xml:space="preserve">Wpływy z innych lokalnych opłat pobieranych przez jednostki samorządu terytorialnego na podstawie odrębnych ustaw </t>
  </si>
  <si>
    <t>Wpływy z tytułu grzywien, mandatów i innych kar pieniężnych od osób fizycznych</t>
  </si>
  <si>
    <t>0570</t>
  </si>
  <si>
    <t>Wpływy z opłat za koncesje i licencje</t>
  </si>
  <si>
    <t>Wpływy z opłat za wydanie prawa jazdy</t>
  </si>
  <si>
    <t>0650</t>
  </si>
  <si>
    <t>0590</t>
  </si>
  <si>
    <t>Środki otrzymane od pozostałych jednostek zaliczanych do sektora finansów publicznych na realizację zadań bieżących jednostek zaliczanych do sektora finansów publicznych</t>
  </si>
  <si>
    <t>2460</t>
  </si>
  <si>
    <t>Specjalne ośrodki szkolno-wychowawcze</t>
  </si>
  <si>
    <t>Wpływy z usług</t>
  </si>
  <si>
    <t>Internaty i bursy szkolne</t>
  </si>
  <si>
    <t>854</t>
  </si>
  <si>
    <t>85410</t>
  </si>
  <si>
    <t>Domy pomocy społecznej</t>
  </si>
  <si>
    <t>85202</t>
  </si>
  <si>
    <t>85406</t>
  </si>
  <si>
    <t>Poradnie psychologiczno-pedagogiczne, w tym poradnie specjalistyczne</t>
  </si>
  <si>
    <t>80102</t>
  </si>
  <si>
    <t>Szkoły podstawowe i specjalne</t>
  </si>
  <si>
    <t>80134</t>
  </si>
  <si>
    <t xml:space="preserve">Szkoły zawodowe specjalne </t>
  </si>
  <si>
    <t>85403</t>
  </si>
  <si>
    <t>Specjalne ośrodki szkolno - wychowawcze</t>
  </si>
  <si>
    <t>85401</t>
  </si>
  <si>
    <t xml:space="preserve">Świetlice szkolne </t>
  </si>
  <si>
    <t>852</t>
  </si>
  <si>
    <t>85201</t>
  </si>
  <si>
    <t>Placówki opiekuńczo - wychowawcze</t>
  </si>
  <si>
    <t>85204</t>
  </si>
  <si>
    <t>Rodziny zastępcze</t>
  </si>
  <si>
    <t>85333</t>
  </si>
  <si>
    <t>Powiatowe urzędy pracy</t>
  </si>
  <si>
    <t>757</t>
  </si>
  <si>
    <t>75702</t>
  </si>
  <si>
    <t>Obsługa papierów wartościowych, kredytów, pożyczek jednostek samorządu terytorialnego</t>
  </si>
  <si>
    <t>70095</t>
  </si>
  <si>
    <t>85419</t>
  </si>
  <si>
    <t xml:space="preserve">Ośrodki rewalidacyjno-wychowawcze </t>
  </si>
  <si>
    <t>900</t>
  </si>
  <si>
    <t>90095</t>
  </si>
  <si>
    <t>851</t>
  </si>
  <si>
    <t>85149</t>
  </si>
  <si>
    <t>Programy polityki zdrowotnej</t>
  </si>
  <si>
    <t>85321</t>
  </si>
  <si>
    <t>Transport i łączność</t>
  </si>
  <si>
    <t>Gospodarka gruntami i nieruchomościami</t>
  </si>
  <si>
    <t>Działalność usługowa</t>
  </si>
  <si>
    <t>Zadania z zakresu geodezji i kartografii</t>
  </si>
  <si>
    <t>Zespoły do spraw orzekania o niepełnosprawności</t>
  </si>
  <si>
    <t>Obsługa długu publicznego</t>
  </si>
  <si>
    <t>Ochrona zdrowia</t>
  </si>
  <si>
    <t xml:space="preserve">Pozostała działalność </t>
  </si>
  <si>
    <t>75801</t>
  </si>
  <si>
    <t>Część oświatowa subwencji ogólnej dla jednostek samamorządu  terytorialnego</t>
  </si>
  <si>
    <t>2920</t>
  </si>
  <si>
    <t>Subwencje ogólne z budżetu państwa</t>
  </si>
  <si>
    <t>do Uchwały Nr XVII/173/16</t>
  </si>
  <si>
    <t>z dnia 15 grudnia 2016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</si>
</sst>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47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name val="Arial"/>
      <family val="2"/>
      <charset val="238"/>
    </font>
    <font>
      <i/>
      <sz val="10"/>
      <name val="Arial CE"/>
      <charset val="238"/>
    </font>
    <font>
      <sz val="8.25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91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21" fillId="3" borderId="0" applyNumberFormat="0" applyBorder="0" applyAlignment="0" applyProtection="0"/>
    <xf numFmtId="0" fontId="22" fillId="20" borderId="1" applyNumberFormat="0" applyAlignment="0" applyProtection="0"/>
    <xf numFmtId="0" fontId="23" fillId="21" borderId="2" applyNumberFormat="0" applyAlignment="0" applyProtection="0"/>
    <xf numFmtId="0" fontId="4" fillId="7" borderId="1" applyNumberFormat="0" applyAlignment="0" applyProtection="0"/>
    <xf numFmtId="0" fontId="5" fillId="20" borderId="3" applyNumberFormat="0" applyAlignment="0" applyProtection="0"/>
    <xf numFmtId="0" fontId="6" fillId="4" borderId="0" applyNumberFormat="0" applyBorder="0" applyAlignment="0" applyProtection="0"/>
    <xf numFmtId="43" fontId="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8" fillId="0" borderId="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1" applyNumberFormat="0" applyAlignment="0" applyProtection="0"/>
    <xf numFmtId="0" fontId="7" fillId="0" borderId="7" applyNumberFormat="0" applyFill="0" applyAlignment="0" applyProtection="0"/>
    <xf numFmtId="0" fontId="8" fillId="21" borderId="2" applyNumberFormat="0" applyAlignment="0" applyProtection="0"/>
    <xf numFmtId="0" fontId="30" fillId="0" borderId="7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31" fillId="22" borderId="0" applyNumberFormat="0" applyBorder="0" applyAlignment="0" applyProtection="0"/>
    <xf numFmtId="0" fontId="12" fillId="22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23" borderId="8" applyNumberFormat="0" applyFont="0" applyAlignment="0" applyProtection="0"/>
    <xf numFmtId="0" fontId="13" fillId="20" borderId="1" applyNumberFormat="0" applyAlignment="0" applyProtection="0"/>
    <xf numFmtId="0" fontId="32" fillId="20" borderId="3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34" fillId="0" borderId="0" applyNumberFormat="0" applyFill="0" applyBorder="0" applyAlignment="0" applyProtection="0"/>
    <xf numFmtId="0" fontId="18" fillId="3" borderId="0" applyNumberFormat="0" applyBorder="0" applyAlignment="0" applyProtection="0"/>
  </cellStyleXfs>
  <cellXfs count="112">
    <xf numFmtId="0" fontId="0" fillId="0" borderId="0" xfId="0"/>
    <xf numFmtId="0" fontId="35" fillId="0" borderId="0" xfId="0" applyFont="1"/>
    <xf numFmtId="4" fontId="36" fillId="25" borderId="10" xfId="0" applyNumberFormat="1" applyFont="1" applyFill="1" applyBorder="1" applyAlignment="1"/>
    <xf numFmtId="0" fontId="36" fillId="0" borderId="18" xfId="0" applyFont="1" applyFill="1" applyBorder="1" applyAlignment="1"/>
    <xf numFmtId="0" fontId="39" fillId="0" borderId="0" xfId="0" applyFont="1"/>
    <xf numFmtId="0" fontId="39" fillId="0" borderId="0" xfId="0" applyFont="1" applyAlignment="1">
      <alignment horizontal="center" vertical="top"/>
    </xf>
    <xf numFmtId="3" fontId="39" fillId="0" borderId="0" xfId="0" applyNumberFormat="1" applyFont="1"/>
    <xf numFmtId="2" fontId="39" fillId="0" borderId="0" xfId="0" applyNumberFormat="1" applyFont="1"/>
    <xf numFmtId="4" fontId="39" fillId="0" borderId="0" xfId="0" applyNumberFormat="1" applyFont="1"/>
    <xf numFmtId="0" fontId="36" fillId="24" borderId="10" xfId="0" applyFont="1" applyFill="1" applyBorder="1" applyAlignment="1">
      <alignment horizontal="center" vertical="top"/>
    </xf>
    <xf numFmtId="49" fontId="36" fillId="24" borderId="10" xfId="0" applyNumberFormat="1" applyFont="1" applyFill="1" applyBorder="1" applyAlignment="1">
      <alignment horizontal="center" vertical="top"/>
    </xf>
    <xf numFmtId="49" fontId="36" fillId="24" borderId="10" xfId="0" applyNumberFormat="1" applyFont="1" applyFill="1" applyBorder="1" applyAlignment="1">
      <alignment horizontal="left" vertical="top" wrapText="1"/>
    </xf>
    <xf numFmtId="4" fontId="36" fillId="24" borderId="10" xfId="0" applyNumberFormat="1" applyFont="1" applyFill="1" applyBorder="1" applyAlignment="1"/>
    <xf numFmtId="0" fontId="40" fillId="0" borderId="0" xfId="0" applyFont="1"/>
    <xf numFmtId="0" fontId="41" fillId="0" borderId="10" xfId="0" applyFont="1" applyFill="1" applyBorder="1" applyAlignment="1">
      <alignment horizontal="center" vertical="top"/>
    </xf>
    <xf numFmtId="49" fontId="39" fillId="0" borderId="10" xfId="0" applyNumberFormat="1" applyFont="1" applyFill="1" applyBorder="1" applyAlignment="1">
      <alignment horizontal="center" vertical="top"/>
    </xf>
    <xf numFmtId="0" fontId="39" fillId="0" borderId="11" xfId="0" applyFont="1" applyFill="1" applyBorder="1" applyAlignment="1">
      <alignment wrapText="1"/>
    </xf>
    <xf numFmtId="4" fontId="39" fillId="0" borderId="10" xfId="78" applyNumberFormat="1" applyFont="1" applyFill="1" applyBorder="1" applyAlignment="1">
      <alignment wrapText="1"/>
    </xf>
    <xf numFmtId="49" fontId="39" fillId="0" borderId="13" xfId="78" applyNumberFormat="1" applyFont="1" applyFill="1" applyBorder="1" applyAlignment="1">
      <alignment horizontal="center" vertical="justify"/>
    </xf>
    <xf numFmtId="0" fontId="39" fillId="0" borderId="13" xfId="78" applyFont="1" applyFill="1" applyBorder="1" applyAlignment="1">
      <alignment horizontal="left" vertical="top" wrapText="1"/>
    </xf>
    <xf numFmtId="0" fontId="39" fillId="0" borderId="12" xfId="0" applyFont="1" applyFill="1" applyBorder="1" applyAlignment="1">
      <alignment wrapText="1"/>
    </xf>
    <xf numFmtId="49" fontId="36" fillId="24" borderId="10" xfId="0" applyNumberFormat="1" applyFont="1" applyFill="1" applyBorder="1" applyAlignment="1">
      <alignment horizontal="left" vertical="top"/>
    </xf>
    <xf numFmtId="49" fontId="36" fillId="24" borderId="14" xfId="0" applyNumberFormat="1" applyFont="1" applyFill="1" applyBorder="1" applyAlignment="1">
      <alignment horizontal="center" vertical="top"/>
    </xf>
    <xf numFmtId="49" fontId="39" fillId="0" borderId="16" xfId="0" applyNumberFormat="1" applyFont="1" applyFill="1" applyBorder="1" applyAlignment="1">
      <alignment horizontal="center" vertical="top"/>
    </xf>
    <xf numFmtId="4" fontId="39" fillId="0" borderId="18" xfId="78" applyNumberFormat="1" applyFont="1" applyFill="1" applyBorder="1" applyAlignment="1">
      <alignment wrapText="1"/>
    </xf>
    <xf numFmtId="0" fontId="39" fillId="0" borderId="10" xfId="0" applyFont="1" applyBorder="1" applyAlignment="1">
      <alignment horizontal="center" vertical="top"/>
    </xf>
    <xf numFmtId="0" fontId="39" fillId="0" borderId="10" xfId="0" applyFont="1" applyFill="1" applyBorder="1" applyAlignment="1">
      <alignment wrapText="1"/>
    </xf>
    <xf numFmtId="0" fontId="40" fillId="0" borderId="10" xfId="0" applyFont="1" applyBorder="1"/>
    <xf numFmtId="0" fontId="40" fillId="0" borderId="10" xfId="0" applyFont="1" applyBorder="1" applyAlignment="1">
      <alignment wrapText="1"/>
    </xf>
    <xf numFmtId="3" fontId="36" fillId="25" borderId="10" xfId="0" applyNumberFormat="1" applyFont="1" applyFill="1" applyBorder="1"/>
    <xf numFmtId="3" fontId="39" fillId="0" borderId="0" xfId="0" applyNumberFormat="1" applyFont="1" applyAlignment="1">
      <alignment horizontal="left"/>
    </xf>
    <xf numFmtId="0" fontId="41" fillId="0" borderId="0" xfId="0" applyFont="1"/>
    <xf numFmtId="3" fontId="36" fillId="25" borderId="10" xfId="0" applyNumberFormat="1" applyFont="1" applyFill="1" applyBorder="1" applyAlignment="1">
      <alignment horizontal="center" vertical="center"/>
    </xf>
    <xf numFmtId="1" fontId="39" fillId="25" borderId="10" xfId="0" applyNumberFormat="1" applyFont="1" applyFill="1" applyBorder="1" applyAlignment="1">
      <alignment horizontal="center" vertical="center"/>
    </xf>
    <xf numFmtId="4" fontId="36" fillId="25" borderId="10" xfId="0" applyNumberFormat="1" applyFont="1" applyFill="1" applyBorder="1"/>
    <xf numFmtId="3" fontId="39" fillId="24" borderId="10" xfId="0" applyNumberFormat="1" applyFont="1" applyFill="1" applyBorder="1" applyAlignment="1">
      <alignment horizontal="center" vertical="top"/>
    </xf>
    <xf numFmtId="1" fontId="41" fillId="24" borderId="10" xfId="0" applyNumberFormat="1" applyFont="1" applyFill="1" applyBorder="1" applyAlignment="1">
      <alignment horizontal="center" vertical="top"/>
    </xf>
    <xf numFmtId="4" fontId="36" fillId="24" borderId="10" xfId="0" applyNumberFormat="1" applyFont="1" applyFill="1" applyBorder="1"/>
    <xf numFmtId="4" fontId="39" fillId="0" borderId="10" xfId="0" applyNumberFormat="1" applyFont="1" applyBorder="1"/>
    <xf numFmtId="1" fontId="41" fillId="24" borderId="14" xfId="0" applyNumberFormat="1" applyFont="1" applyFill="1" applyBorder="1" applyAlignment="1">
      <alignment horizontal="center" vertical="top"/>
    </xf>
    <xf numFmtId="49" fontId="36" fillId="0" borderId="10" xfId="0" applyNumberFormat="1" applyFont="1" applyFill="1" applyBorder="1" applyAlignment="1">
      <alignment vertical="top"/>
    </xf>
    <xf numFmtId="49" fontId="39" fillId="0" borderId="15" xfId="0" applyNumberFormat="1" applyFont="1" applyFill="1" applyBorder="1" applyAlignment="1">
      <alignment horizontal="center" vertical="top"/>
    </xf>
    <xf numFmtId="3" fontId="42" fillId="0" borderId="0" xfId="0" applyNumberFormat="1" applyFont="1"/>
    <xf numFmtId="3" fontId="39" fillId="0" borderId="0" xfId="0" applyNumberFormat="1" applyFont="1" applyAlignment="1">
      <alignment horizontal="center" vertical="center"/>
    </xf>
    <xf numFmtId="1" fontId="39" fillId="0" borderId="0" xfId="0" applyNumberFormat="1" applyFont="1" applyAlignment="1">
      <alignment horizontal="center" vertical="center"/>
    </xf>
    <xf numFmtId="3" fontId="36" fillId="24" borderId="10" xfId="0" applyNumberFormat="1" applyFont="1" applyFill="1" applyBorder="1" applyAlignment="1">
      <alignment horizontal="center" vertical="top"/>
    </xf>
    <xf numFmtId="49" fontId="36" fillId="0" borderId="10" xfId="0" applyNumberFormat="1" applyFont="1" applyFill="1" applyBorder="1" applyAlignment="1">
      <alignment horizontal="center"/>
    </xf>
    <xf numFmtId="0" fontId="37" fillId="0" borderId="10" xfId="0" applyFont="1" applyFill="1" applyBorder="1" applyAlignment="1">
      <alignment vertical="center" wrapText="1"/>
    </xf>
    <xf numFmtId="0" fontId="38" fillId="0" borderId="10" xfId="0" applyFont="1" applyBorder="1" applyAlignment="1">
      <alignment horizontal="center" vertical="center" wrapText="1"/>
    </xf>
    <xf numFmtId="0" fontId="36" fillId="0" borderId="10" xfId="0" applyFont="1" applyFill="1" applyBorder="1" applyAlignment="1">
      <alignment horizontal="center"/>
    </xf>
    <xf numFmtId="0" fontId="39" fillId="0" borderId="10" xfId="0" applyFont="1" applyFill="1" applyBorder="1" applyAlignment="1">
      <alignment horizontal="center" vertical="center" wrapText="1"/>
    </xf>
    <xf numFmtId="3" fontId="39" fillId="0" borderId="10" xfId="0" applyNumberFormat="1" applyFont="1" applyBorder="1" applyAlignment="1">
      <alignment horizontal="center" vertical="center" wrapText="1" shrinkToFit="1"/>
    </xf>
    <xf numFmtId="0" fontId="39" fillId="0" borderId="10" xfId="0" applyFont="1" applyBorder="1" applyAlignment="1">
      <alignment horizontal="center" vertical="center" wrapText="1" shrinkToFit="1"/>
    </xf>
    <xf numFmtId="0" fontId="36" fillId="0" borderId="23" xfId="0" applyFont="1" applyFill="1" applyBorder="1" applyAlignment="1">
      <alignment horizontal="center"/>
    </xf>
    <xf numFmtId="0" fontId="36" fillId="0" borderId="17" xfId="0" applyFont="1" applyFill="1" applyBorder="1" applyAlignment="1">
      <alignment horizontal="center"/>
    </xf>
    <xf numFmtId="0" fontId="37" fillId="0" borderId="10" xfId="0" applyFont="1" applyFill="1" applyBorder="1" applyAlignment="1">
      <alignment horizontal="center" vertical="center" wrapText="1"/>
    </xf>
    <xf numFmtId="0" fontId="39" fillId="0" borderId="24" xfId="0" applyFont="1" applyBorder="1"/>
    <xf numFmtId="0" fontId="39" fillId="0" borderId="0" xfId="0" applyFont="1" applyBorder="1" applyAlignment="1">
      <alignment horizontal="center" vertical="top"/>
    </xf>
    <xf numFmtId="0" fontId="39" fillId="0" borderId="10" xfId="0" applyFont="1" applyFill="1" applyBorder="1" applyAlignment="1">
      <alignment horizontal="center" vertical="center" wrapText="1"/>
    </xf>
    <xf numFmtId="3" fontId="39" fillId="0" borderId="10" xfId="0" applyNumberFormat="1" applyFont="1" applyBorder="1" applyAlignment="1">
      <alignment horizontal="center" vertical="center" wrapText="1" shrinkToFit="1"/>
    </xf>
    <xf numFmtId="0" fontId="39" fillId="0" borderId="10" xfId="0" applyFont="1" applyBorder="1" applyAlignment="1">
      <alignment horizontal="center" vertical="center" wrapText="1" shrinkToFit="1"/>
    </xf>
    <xf numFmtId="49" fontId="39" fillId="0" borderId="11" xfId="0" applyNumberFormat="1" applyFont="1" applyFill="1" applyBorder="1" applyAlignment="1">
      <alignment horizontal="center" vertical="top"/>
    </xf>
    <xf numFmtId="0" fontId="36" fillId="0" borderId="21" xfId="0" applyFont="1" applyFill="1" applyBorder="1" applyAlignment="1">
      <alignment horizontal="center"/>
    </xf>
    <xf numFmtId="0" fontId="36" fillId="0" borderId="10" xfId="0" applyFont="1" applyFill="1" applyBorder="1" applyAlignment="1">
      <alignment horizontal="center"/>
    </xf>
    <xf numFmtId="0" fontId="36" fillId="0" borderId="10" xfId="0" applyFont="1" applyFill="1" applyBorder="1" applyAlignment="1">
      <alignment horizontal="center"/>
    </xf>
    <xf numFmtId="0" fontId="43" fillId="0" borderId="0" xfId="0" applyFont="1"/>
    <xf numFmtId="49" fontId="39" fillId="0" borderId="10" xfId="78" applyNumberFormat="1" applyFont="1" applyFill="1" applyBorder="1" applyAlignment="1">
      <alignment horizontal="center" vertical="justify"/>
    </xf>
    <xf numFmtId="0" fontId="39" fillId="0" borderId="10" xfId="78" applyFont="1" applyFill="1" applyBorder="1" applyAlignment="1">
      <alignment horizontal="left" vertical="top" wrapText="1"/>
    </xf>
    <xf numFmtId="49" fontId="39" fillId="0" borderId="0" xfId="0" applyNumberFormat="1" applyFont="1" applyFill="1" applyBorder="1" applyAlignment="1">
      <alignment horizontal="center" vertical="top"/>
    </xf>
    <xf numFmtId="0" fontId="36" fillId="0" borderId="22" xfId="0" applyFont="1" applyFill="1" applyBorder="1" applyAlignment="1"/>
    <xf numFmtId="0" fontId="36" fillId="0" borderId="19" xfId="0" applyFont="1" applyFill="1" applyBorder="1" applyAlignment="1"/>
    <xf numFmtId="0" fontId="36" fillId="0" borderId="20" xfId="0" applyFont="1" applyFill="1" applyBorder="1" applyAlignment="1"/>
    <xf numFmtId="0" fontId="36" fillId="0" borderId="26" xfId="0" applyFont="1" applyFill="1" applyBorder="1" applyAlignment="1"/>
    <xf numFmtId="49" fontId="44" fillId="0" borderId="0" xfId="78" applyNumberFormat="1" applyFont="1" applyFill="1" applyBorder="1" applyAlignment="1">
      <alignment horizontal="center" vertical="justify"/>
    </xf>
    <xf numFmtId="0" fontId="36" fillId="0" borderId="10" xfId="0" applyFont="1" applyFill="1" applyBorder="1" applyAlignment="1">
      <alignment horizontal="center"/>
    </xf>
    <xf numFmtId="49" fontId="1" fillId="0" borderId="25" xfId="0" applyNumberFormat="1" applyFont="1" applyFill="1" applyBorder="1" applyAlignment="1">
      <alignment horizontal="center" vertical="top"/>
    </xf>
    <xf numFmtId="0" fontId="44" fillId="0" borderId="13" xfId="78" applyFont="1" applyFill="1" applyBorder="1" applyAlignment="1">
      <alignment horizontal="left" vertical="top" wrapText="1"/>
    </xf>
    <xf numFmtId="3" fontId="36" fillId="0" borderId="10" xfId="0" applyNumberFormat="1" applyFont="1" applyFill="1" applyBorder="1" applyAlignment="1">
      <alignment horizontal="center" vertical="center"/>
    </xf>
    <xf numFmtId="3" fontId="1" fillId="0" borderId="13" xfId="78" applyNumberFormat="1" applyFont="1" applyFill="1" applyBorder="1" applyAlignment="1">
      <alignment wrapText="1"/>
    </xf>
    <xf numFmtId="0" fontId="46" fillId="0" borderId="0" xfId="0" applyFont="1"/>
    <xf numFmtId="3" fontId="46" fillId="0" borderId="0" xfId="0" applyNumberFormat="1" applyFont="1"/>
    <xf numFmtId="49" fontId="36" fillId="24" borderId="14" xfId="0" applyNumberFormat="1" applyFont="1" applyFill="1" applyBorder="1" applyAlignment="1">
      <alignment horizontal="left" vertical="top"/>
    </xf>
    <xf numFmtId="0" fontId="39" fillId="0" borderId="27" xfId="0" applyFont="1" applyFill="1" applyBorder="1" applyAlignment="1">
      <alignment wrapText="1"/>
    </xf>
    <xf numFmtId="0" fontId="39" fillId="0" borderId="28" xfId="78" applyFont="1" applyFill="1" applyBorder="1" applyAlignment="1">
      <alignment horizontal="left" vertical="top" wrapText="1"/>
    </xf>
    <xf numFmtId="49" fontId="45" fillId="0" borderId="10" xfId="0" applyNumberFormat="1" applyFont="1" applyFill="1" applyBorder="1" applyAlignment="1" applyProtection="1">
      <alignment horizontal="center" vertical="center" wrapText="1"/>
      <protection locked="0"/>
    </xf>
    <xf numFmtId="4" fontId="40" fillId="0" borderId="0" xfId="0" applyNumberFormat="1" applyFont="1"/>
    <xf numFmtId="4" fontId="43" fillId="0" borderId="0" xfId="0" applyNumberFormat="1" applyFont="1"/>
    <xf numFmtId="0" fontId="36" fillId="0" borderId="10" xfId="0" applyFont="1" applyFill="1" applyBorder="1" applyAlignment="1">
      <alignment horizontal="center"/>
    </xf>
    <xf numFmtId="0" fontId="36" fillId="0" borderId="18" xfId="0" applyFont="1" applyFill="1" applyBorder="1" applyAlignment="1">
      <alignment horizontal="center"/>
    </xf>
    <xf numFmtId="0" fontId="36" fillId="0" borderId="21" xfId="0" applyFont="1" applyFill="1" applyBorder="1" applyAlignment="1">
      <alignment horizontal="center"/>
    </xf>
    <xf numFmtId="0" fontId="36" fillId="0" borderId="22" xfId="0" applyFont="1" applyFill="1" applyBorder="1" applyAlignment="1">
      <alignment horizontal="center"/>
    </xf>
    <xf numFmtId="0" fontId="36" fillId="0" borderId="25" xfId="0" applyFont="1" applyFill="1" applyBorder="1" applyAlignment="1">
      <alignment horizontal="center"/>
    </xf>
    <xf numFmtId="0" fontId="36" fillId="0" borderId="19" xfId="0" applyFont="1" applyFill="1" applyBorder="1" applyAlignment="1">
      <alignment horizontal="center"/>
    </xf>
    <xf numFmtId="0" fontId="36" fillId="0" borderId="20" xfId="0" applyFont="1" applyFill="1" applyBorder="1" applyAlignment="1">
      <alignment horizontal="center"/>
    </xf>
    <xf numFmtId="0" fontId="36" fillId="0" borderId="19" xfId="0" applyFont="1" applyFill="1" applyBorder="1" applyAlignment="1">
      <alignment horizontal="center" vertical="top"/>
    </xf>
    <xf numFmtId="0" fontId="36" fillId="0" borderId="20" xfId="0" applyFont="1" applyFill="1" applyBorder="1" applyAlignment="1">
      <alignment horizontal="center" vertical="top"/>
    </xf>
    <xf numFmtId="0" fontId="36" fillId="25" borderId="10" xfId="0" applyFont="1" applyFill="1" applyBorder="1" applyAlignment="1">
      <alignment horizontal="center"/>
    </xf>
    <xf numFmtId="0" fontId="39" fillId="0" borderId="10" xfId="0" applyFont="1" applyFill="1" applyBorder="1" applyAlignment="1">
      <alignment horizontal="center" vertical="center" wrapText="1"/>
    </xf>
    <xf numFmtId="0" fontId="36" fillId="0" borderId="0" xfId="0" applyFont="1" applyAlignment="1">
      <alignment horizontal="center" vertical="center" wrapText="1" shrinkToFit="1"/>
    </xf>
    <xf numFmtId="3" fontId="39" fillId="0" borderId="10" xfId="0" applyNumberFormat="1" applyFont="1" applyBorder="1" applyAlignment="1">
      <alignment horizontal="center" vertical="center" wrapText="1" shrinkToFit="1"/>
    </xf>
    <xf numFmtId="0" fontId="39" fillId="0" borderId="10" xfId="0" applyFont="1" applyBorder="1" applyAlignment="1">
      <alignment horizontal="center" vertical="center" wrapText="1" shrinkToFit="1"/>
    </xf>
    <xf numFmtId="3" fontId="36" fillId="0" borderId="0" xfId="0" applyNumberFormat="1" applyFont="1" applyAlignment="1">
      <alignment horizontal="center" vertical="center" wrapText="1" shrinkToFit="1"/>
    </xf>
    <xf numFmtId="3" fontId="39" fillId="0" borderId="0" xfId="0" applyNumberFormat="1" applyFont="1" applyAlignment="1">
      <alignment horizontal="left"/>
    </xf>
    <xf numFmtId="0" fontId="37" fillId="0" borderId="10" xfId="0" applyFont="1" applyFill="1" applyBorder="1" applyAlignment="1">
      <alignment horizontal="center" vertical="center" wrapText="1"/>
    </xf>
    <xf numFmtId="49" fontId="36" fillId="0" borderId="21" xfId="0" applyNumberFormat="1" applyFont="1" applyFill="1" applyBorder="1" applyAlignment="1">
      <alignment horizontal="center"/>
    </xf>
    <xf numFmtId="49" fontId="36" fillId="0" borderId="25" xfId="0" applyNumberFormat="1" applyFont="1" applyFill="1" applyBorder="1" applyAlignment="1">
      <alignment horizontal="center"/>
    </xf>
    <xf numFmtId="49" fontId="36" fillId="0" borderId="22" xfId="0" applyNumberFormat="1" applyFont="1" applyFill="1" applyBorder="1" applyAlignment="1">
      <alignment horizontal="center"/>
    </xf>
    <xf numFmtId="49" fontId="36" fillId="0" borderId="18" xfId="0" applyNumberFormat="1" applyFont="1" applyFill="1" applyBorder="1" applyAlignment="1">
      <alignment horizontal="center"/>
    </xf>
    <xf numFmtId="49" fontId="36" fillId="0" borderId="19" xfId="0" applyNumberFormat="1" applyFont="1" applyFill="1" applyBorder="1" applyAlignment="1">
      <alignment horizontal="center"/>
    </xf>
    <xf numFmtId="49" fontId="36" fillId="0" borderId="20" xfId="0" applyNumberFormat="1" applyFont="1" applyFill="1" applyBorder="1" applyAlignment="1">
      <alignment horizontal="center"/>
    </xf>
    <xf numFmtId="3" fontId="36" fillId="0" borderId="21" xfId="0" applyNumberFormat="1" applyFont="1" applyFill="1" applyBorder="1" applyAlignment="1">
      <alignment horizontal="center" vertical="center"/>
    </xf>
    <xf numFmtId="3" fontId="36" fillId="0" borderId="22" xfId="0" applyNumberFormat="1" applyFont="1" applyFill="1" applyBorder="1" applyAlignment="1">
      <alignment horizontal="center" vertical="center"/>
    </xf>
  </cellXfs>
  <cellStyles count="91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— akcent 1" xfId="7" builtinId="30" customBuiltin="1"/>
    <cellStyle name="20% — akcent 2" xfId="8" builtinId="34" customBuiltin="1"/>
    <cellStyle name="20% — akcent 3" xfId="9" builtinId="38" customBuiltin="1"/>
    <cellStyle name="20% — akcent 4" xfId="10" builtinId="42" customBuiltin="1"/>
    <cellStyle name="20% — akcent 5" xfId="11" builtinId="46" customBuiltin="1"/>
    <cellStyle name="20% — akcent 6" xfId="12" builtinId="50" customBuiltin="1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40% — akcent 1" xfId="19" builtinId="31" customBuiltin="1"/>
    <cellStyle name="40% — akcent 2" xfId="20" builtinId="35" customBuiltin="1"/>
    <cellStyle name="40% — akcent 3" xfId="21" builtinId="39" customBuiltin="1"/>
    <cellStyle name="40% — akcent 4" xfId="22" builtinId="43" customBuiltin="1"/>
    <cellStyle name="40% — akcent 5" xfId="23" builtinId="47" customBuiltin="1"/>
    <cellStyle name="40% — akcent 6" xfId="24" builtinId="51" customBuiltin="1"/>
    <cellStyle name="60% - Accent1" xfId="25"/>
    <cellStyle name="60% - Accent2" xfId="26"/>
    <cellStyle name="60% - Accent3" xfId="27"/>
    <cellStyle name="60% - Accent4" xfId="28"/>
    <cellStyle name="60% - Accent5" xfId="29"/>
    <cellStyle name="60% - Accent6" xfId="30"/>
    <cellStyle name="60% — akcent 1" xfId="31" builtinId="32" customBuiltin="1"/>
    <cellStyle name="60% — akcent 2" xfId="32" builtinId="36" customBuiltin="1"/>
    <cellStyle name="60% — akcent 3" xfId="33" builtinId="40" customBuiltin="1"/>
    <cellStyle name="60% — akcent 4" xfId="34" builtinId="44" customBuiltin="1"/>
    <cellStyle name="60% — akcent 5" xfId="35" builtinId="48" customBuiltin="1"/>
    <cellStyle name="60% — akcent 6" xfId="36" builtinId="52" customBuiltin="1"/>
    <cellStyle name="Accent1" xfId="37"/>
    <cellStyle name="Accent2" xfId="38"/>
    <cellStyle name="Accent3" xfId="39"/>
    <cellStyle name="Accent4" xfId="40"/>
    <cellStyle name="Accent5" xfId="41"/>
    <cellStyle name="Accent6" xfId="42"/>
    <cellStyle name="Akcent 1" xfId="43" builtinId="29" customBuiltin="1"/>
    <cellStyle name="Akcent 2" xfId="44" builtinId="33" customBuiltin="1"/>
    <cellStyle name="Akcent 3" xfId="45" builtinId="37" customBuiltin="1"/>
    <cellStyle name="Akcent 4" xfId="46" builtinId="41" customBuiltin="1"/>
    <cellStyle name="Akcent 5" xfId="47" builtinId="45" customBuiltin="1"/>
    <cellStyle name="Akcent 6" xfId="48" builtinId="49" customBuiltin="1"/>
    <cellStyle name="Bad" xfId="49"/>
    <cellStyle name="Calculation" xfId="50"/>
    <cellStyle name="Check Cell" xfId="51"/>
    <cellStyle name="Dane wejściowe" xfId="52" builtinId="20" customBuiltin="1"/>
    <cellStyle name="Dane wyjściowe" xfId="53" builtinId="21" customBuiltin="1"/>
    <cellStyle name="Dobry" xfId="54" builtinId="26" customBuiltin="1"/>
    <cellStyle name="Dziesiętny 2" xfId="55"/>
    <cellStyle name="Explanatory Text" xfId="56"/>
    <cellStyle name="Good" xfId="57"/>
    <cellStyle name="Heading 1" xfId="58"/>
    <cellStyle name="Heading 2" xfId="59"/>
    <cellStyle name="Heading 3" xfId="60"/>
    <cellStyle name="Heading 4" xfId="61"/>
    <cellStyle name="Input" xfId="62"/>
    <cellStyle name="Komórka połączona" xfId="63" builtinId="24" customBuiltin="1"/>
    <cellStyle name="Komórka zaznaczona" xfId="64" builtinId="23" customBuiltin="1"/>
    <cellStyle name="Linked Cell" xfId="65"/>
    <cellStyle name="Nagłówek 1" xfId="66" builtinId="16" customBuiltin="1"/>
    <cellStyle name="Nagłówek 2" xfId="67" builtinId="17" customBuiltin="1"/>
    <cellStyle name="Nagłówek 3" xfId="68" builtinId="18" customBuiltin="1"/>
    <cellStyle name="Nagłówek 4" xfId="69" builtinId="19" customBuiltin="1"/>
    <cellStyle name="Neutral" xfId="70"/>
    <cellStyle name="Neutralny" xfId="71" builtinId="28" customBuiltin="1"/>
    <cellStyle name="Normalny" xfId="0" builtinId="0"/>
    <cellStyle name="Normalny 2" xfId="72"/>
    <cellStyle name="Normalny 2 2" xfId="73"/>
    <cellStyle name="Normalny 2 3" xfId="74"/>
    <cellStyle name="Normalny 2 4" xfId="75"/>
    <cellStyle name="Normalny 3" xfId="76"/>
    <cellStyle name="Normalny 4" xfId="77"/>
    <cellStyle name="Normalny_Prognoza dochodów na zadania zlecone i powierzone p.M" xfId="78"/>
    <cellStyle name="Note" xfId="79"/>
    <cellStyle name="Obliczenia" xfId="80" builtinId="22" customBuiltin="1"/>
    <cellStyle name="Output" xfId="81"/>
    <cellStyle name="Suma" xfId="82" builtinId="25" customBuiltin="1"/>
    <cellStyle name="Tekst objaśnienia" xfId="83" builtinId="53" customBuiltin="1"/>
    <cellStyle name="Tekst ostrzeżenia" xfId="84" builtinId="11" customBuiltin="1"/>
    <cellStyle name="Title" xfId="85"/>
    <cellStyle name="Total" xfId="86"/>
    <cellStyle name="Tytuł" xfId="87" builtinId="15" customBuiltin="1"/>
    <cellStyle name="Uwaga" xfId="88" builtinId="10" customBuiltin="1"/>
    <cellStyle name="Warning Text" xfId="89"/>
    <cellStyle name="Zły" xfId="90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M83"/>
  <sheetViews>
    <sheetView zoomScaleSheetLayoutView="100" workbookViewId="0">
      <selection activeCell="I16" sqref="I16"/>
    </sheetView>
  </sheetViews>
  <sheetFormatPr defaultRowHeight="15.75"/>
  <cols>
    <col min="1" max="1" width="5.7109375" style="4" customWidth="1"/>
    <col min="2" max="2" width="7.7109375" style="4" bestFit="1" customWidth="1"/>
    <col min="3" max="3" width="6.42578125" style="5" customWidth="1"/>
    <col min="4" max="4" width="45.85546875" style="4" customWidth="1"/>
    <col min="5" max="5" width="15.28515625" style="6" customWidth="1"/>
    <col min="6" max="6" width="12.7109375" style="4" bestFit="1" customWidth="1"/>
    <col min="7" max="7" width="12.5703125" style="4" customWidth="1"/>
    <col min="8" max="8" width="9.28515625" style="4" bestFit="1" customWidth="1"/>
    <col min="9" max="9" width="12.28515625" style="4" bestFit="1" customWidth="1"/>
    <col min="10" max="10" width="11.7109375" style="4" bestFit="1" customWidth="1"/>
    <col min="11" max="11" width="9.140625" style="4"/>
    <col min="12" max="12" width="10.7109375" style="4" bestFit="1" customWidth="1"/>
    <col min="13" max="13" width="13.5703125" style="4" customWidth="1"/>
    <col min="14" max="16384" width="9.140625" style="4"/>
  </cols>
  <sheetData>
    <row r="1" spans="1:13">
      <c r="E1" s="6" t="s">
        <v>4</v>
      </c>
    </row>
    <row r="2" spans="1:13">
      <c r="E2" s="6" t="s">
        <v>151</v>
      </c>
    </row>
    <row r="3" spans="1:13">
      <c r="E3" s="6" t="s">
        <v>5</v>
      </c>
    </row>
    <row r="4" spans="1:13">
      <c r="E4" s="6" t="s">
        <v>152</v>
      </c>
    </row>
    <row r="5" spans="1:13">
      <c r="E5" s="4"/>
      <c r="L5" s="7"/>
    </row>
    <row r="6" spans="1:13">
      <c r="A6" s="98" t="s">
        <v>28</v>
      </c>
      <c r="B6" s="98"/>
      <c r="C6" s="98"/>
      <c r="D6" s="98"/>
      <c r="E6" s="98"/>
      <c r="F6" s="98"/>
      <c r="G6" s="98"/>
    </row>
    <row r="7" spans="1:13">
      <c r="A7" s="98"/>
      <c r="B7" s="98"/>
      <c r="C7" s="98"/>
      <c r="D7" s="98"/>
      <c r="E7" s="98"/>
      <c r="F7" s="98"/>
      <c r="G7" s="98"/>
    </row>
    <row r="8" spans="1:13">
      <c r="A8" s="98"/>
      <c r="B8" s="98"/>
      <c r="C8" s="98"/>
      <c r="D8" s="98"/>
      <c r="E8" s="98"/>
      <c r="F8" s="98"/>
      <c r="G8" s="98"/>
    </row>
    <row r="9" spans="1:13">
      <c r="A9" s="98"/>
      <c r="B9" s="98"/>
      <c r="C9" s="98"/>
      <c r="D9" s="98"/>
      <c r="E9" s="98"/>
      <c r="F9" s="98"/>
      <c r="G9" s="98"/>
    </row>
    <row r="10" spans="1:13">
      <c r="A10" s="100" t="s">
        <v>0</v>
      </c>
      <c r="B10" s="100" t="s">
        <v>1</v>
      </c>
      <c r="C10" s="100" t="s">
        <v>14</v>
      </c>
      <c r="D10" s="100" t="s">
        <v>2</v>
      </c>
      <c r="E10" s="99" t="s">
        <v>8</v>
      </c>
      <c r="F10" s="97" t="s">
        <v>6</v>
      </c>
      <c r="G10" s="97"/>
      <c r="I10" s="8">
        <f>F13+G13</f>
        <v>540506</v>
      </c>
      <c r="K10" s="8">
        <f>I10-E13</f>
        <v>0</v>
      </c>
    </row>
    <row r="11" spans="1:13" ht="31.5">
      <c r="A11" s="100"/>
      <c r="B11" s="100"/>
      <c r="C11" s="100"/>
      <c r="D11" s="100"/>
      <c r="E11" s="99"/>
      <c r="F11" s="50" t="s">
        <v>12</v>
      </c>
      <c r="G11" s="50" t="s">
        <v>13</v>
      </c>
    </row>
    <row r="12" spans="1:13">
      <c r="A12" s="52">
        <v>1</v>
      </c>
      <c r="B12" s="52">
        <v>2</v>
      </c>
      <c r="C12" s="52">
        <v>3</v>
      </c>
      <c r="D12" s="52">
        <v>4</v>
      </c>
      <c r="E12" s="51">
        <v>5</v>
      </c>
      <c r="F12" s="50">
        <v>6</v>
      </c>
      <c r="G12" s="50">
        <v>7</v>
      </c>
    </row>
    <row r="13" spans="1:13">
      <c r="A13" s="96" t="s">
        <v>3</v>
      </c>
      <c r="B13" s="96"/>
      <c r="C13" s="96"/>
      <c r="D13" s="96"/>
      <c r="E13" s="2">
        <f>E14+E18+E27+E33+E36+E43+E48+E58+E62+E67+E70</f>
        <v>540506</v>
      </c>
      <c r="F13" s="2">
        <f>F14+F18+F27+F33+F36+F43+F48+F58+F62+F67+F70</f>
        <v>528305</v>
      </c>
      <c r="G13" s="2">
        <f>G14+G18+G27+G33+G36+G43+G48+G58+G62+G67+G70</f>
        <v>12201</v>
      </c>
      <c r="H13" s="6">
        <f>E13-'zał.2 dochody zm'!E13</f>
        <v>162433</v>
      </c>
      <c r="I13" s="8">
        <f>'Zał.3 zw.wydatk'!D12-'Zał.4 zm.wydatk '!D12</f>
        <v>162433</v>
      </c>
      <c r="J13" s="6"/>
      <c r="K13" s="6"/>
    </row>
    <row r="14" spans="1:13">
      <c r="A14" s="9">
        <v>600</v>
      </c>
      <c r="B14" s="10"/>
      <c r="C14" s="10"/>
      <c r="D14" s="11" t="s">
        <v>53</v>
      </c>
      <c r="E14" s="12">
        <f>E15</f>
        <v>2179</v>
      </c>
      <c r="F14" s="12">
        <f t="shared" ref="F14:G14" si="0">F15</f>
        <v>288</v>
      </c>
      <c r="G14" s="12">
        <f t="shared" si="0"/>
        <v>1891</v>
      </c>
      <c r="I14" s="13"/>
    </row>
    <row r="15" spans="1:13">
      <c r="A15" s="3"/>
      <c r="B15" s="14">
        <v>60014</v>
      </c>
      <c r="C15" s="15"/>
      <c r="D15" s="16" t="s">
        <v>59</v>
      </c>
      <c r="E15" s="17">
        <f>E16+E17</f>
        <v>2179</v>
      </c>
      <c r="F15" s="17">
        <f t="shared" ref="F15:G15" si="1">F16+F17</f>
        <v>288</v>
      </c>
      <c r="G15" s="17">
        <f t="shared" si="1"/>
        <v>1891</v>
      </c>
      <c r="H15" s="6"/>
      <c r="I15" s="6"/>
    </row>
    <row r="16" spans="1:13">
      <c r="A16" s="56"/>
      <c r="B16" s="89"/>
      <c r="C16" s="18" t="s">
        <v>46</v>
      </c>
      <c r="D16" s="19" t="s">
        <v>68</v>
      </c>
      <c r="E16" s="17">
        <f>F16+G16</f>
        <v>1891</v>
      </c>
      <c r="F16" s="17">
        <v>0</v>
      </c>
      <c r="G16" s="17">
        <v>1891</v>
      </c>
      <c r="H16" s="6"/>
      <c r="I16" s="6"/>
      <c r="J16" s="6"/>
      <c r="K16" s="6"/>
      <c r="L16" s="7"/>
      <c r="M16" s="8"/>
    </row>
    <row r="17" spans="1:13">
      <c r="A17" s="56"/>
      <c r="B17" s="90"/>
      <c r="C17" s="18" t="s">
        <v>43</v>
      </c>
      <c r="D17" s="19" t="s">
        <v>42</v>
      </c>
      <c r="E17" s="17">
        <f>F17+G17</f>
        <v>288</v>
      </c>
      <c r="F17" s="17">
        <v>288</v>
      </c>
      <c r="G17" s="17">
        <v>0</v>
      </c>
      <c r="H17" s="6"/>
      <c r="I17" s="6"/>
      <c r="J17" s="6"/>
      <c r="K17" s="6"/>
      <c r="L17" s="7"/>
      <c r="M17" s="8"/>
    </row>
    <row r="18" spans="1:13">
      <c r="A18" s="9">
        <v>700</v>
      </c>
      <c r="B18" s="10" t="s">
        <v>45</v>
      </c>
      <c r="C18" s="10" t="s">
        <v>45</v>
      </c>
      <c r="D18" s="11" t="s">
        <v>54</v>
      </c>
      <c r="E18" s="12">
        <f>E19+E25</f>
        <v>123090</v>
      </c>
      <c r="F18" s="12">
        <f t="shared" ref="F18:G18" si="2">F19+F25</f>
        <v>123090</v>
      </c>
      <c r="G18" s="12">
        <f t="shared" si="2"/>
        <v>0</v>
      </c>
      <c r="I18" s="13"/>
    </row>
    <row r="19" spans="1:13">
      <c r="A19" s="88" t="s">
        <v>45</v>
      </c>
      <c r="B19" s="14">
        <v>70005</v>
      </c>
      <c r="C19" s="15" t="s">
        <v>45</v>
      </c>
      <c r="D19" s="16" t="s">
        <v>60</v>
      </c>
      <c r="E19" s="17">
        <f>E20+E21+E22+E23+E24</f>
        <v>118865</v>
      </c>
      <c r="F19" s="17">
        <f t="shared" ref="F19:G19" si="3">F20+F21+F22+F23+F24</f>
        <v>118865</v>
      </c>
      <c r="G19" s="17">
        <f t="shared" si="3"/>
        <v>0</v>
      </c>
      <c r="H19" s="6"/>
      <c r="I19" s="6"/>
      <c r="J19" s="8"/>
    </row>
    <row r="20" spans="1:13">
      <c r="A20" s="92"/>
      <c r="B20" s="89" t="s">
        <v>45</v>
      </c>
      <c r="C20" s="18" t="s">
        <v>48</v>
      </c>
      <c r="D20" s="19" t="s">
        <v>67</v>
      </c>
      <c r="E20" s="17">
        <f>F20+G20</f>
        <v>748</v>
      </c>
      <c r="F20" s="17">
        <v>748</v>
      </c>
      <c r="G20" s="17">
        <v>0</v>
      </c>
      <c r="H20" s="6"/>
      <c r="I20" s="6"/>
      <c r="J20" s="8"/>
    </row>
    <row r="21" spans="1:13">
      <c r="A21" s="92"/>
      <c r="B21" s="91"/>
      <c r="C21" s="18" t="s">
        <v>43</v>
      </c>
      <c r="D21" s="19" t="s">
        <v>42</v>
      </c>
      <c r="E21" s="17">
        <f>F21+G21</f>
        <v>91568</v>
      </c>
      <c r="F21" s="17">
        <f>86940+4628</f>
        <v>91568</v>
      </c>
      <c r="G21" s="17">
        <v>0</v>
      </c>
      <c r="H21" s="6"/>
      <c r="I21" s="6"/>
      <c r="J21" s="6"/>
      <c r="K21" s="6"/>
      <c r="L21" s="7"/>
      <c r="M21" s="8"/>
    </row>
    <row r="22" spans="1:13" ht="63">
      <c r="A22" s="92"/>
      <c r="B22" s="91"/>
      <c r="C22" s="18" t="s">
        <v>88</v>
      </c>
      <c r="D22" s="19" t="s">
        <v>89</v>
      </c>
      <c r="E22" s="17">
        <f>F22+G22</f>
        <v>11042</v>
      </c>
      <c r="F22" s="17">
        <v>11042</v>
      </c>
      <c r="G22" s="17">
        <v>0</v>
      </c>
      <c r="H22" s="6"/>
      <c r="I22" s="6"/>
      <c r="J22" s="6"/>
      <c r="K22" s="6"/>
      <c r="L22" s="7"/>
      <c r="M22" s="8"/>
    </row>
    <row r="23" spans="1:13">
      <c r="A23" s="92"/>
      <c r="B23" s="91"/>
      <c r="C23" s="18" t="s">
        <v>47</v>
      </c>
      <c r="D23" s="19" t="s">
        <v>90</v>
      </c>
      <c r="E23" s="17">
        <f>F23+G23</f>
        <v>898</v>
      </c>
      <c r="F23" s="17">
        <v>898</v>
      </c>
      <c r="G23" s="17">
        <v>0</v>
      </c>
      <c r="H23" s="6"/>
      <c r="I23" s="6"/>
      <c r="J23" s="6"/>
      <c r="K23" s="6"/>
      <c r="L23" s="7"/>
      <c r="M23" s="8"/>
    </row>
    <row r="24" spans="1:13" ht="47.25">
      <c r="A24" s="92"/>
      <c r="B24" s="90"/>
      <c r="C24" s="18">
        <v>2360</v>
      </c>
      <c r="D24" s="19" t="s">
        <v>70</v>
      </c>
      <c r="E24" s="17">
        <f>F24+G24</f>
        <v>14609</v>
      </c>
      <c r="F24" s="17">
        <v>14609</v>
      </c>
      <c r="G24" s="17">
        <v>0</v>
      </c>
      <c r="H24" s="6"/>
      <c r="I24" s="6"/>
      <c r="J24" s="6"/>
      <c r="K24" s="6"/>
      <c r="L24" s="7"/>
      <c r="M24" s="8"/>
    </row>
    <row r="25" spans="1:13">
      <c r="A25" s="92"/>
      <c r="B25" s="14">
        <v>70095</v>
      </c>
      <c r="C25" s="15" t="s">
        <v>45</v>
      </c>
      <c r="D25" s="16" t="s">
        <v>61</v>
      </c>
      <c r="E25" s="17">
        <f>E26</f>
        <v>4225</v>
      </c>
      <c r="F25" s="17">
        <f t="shared" ref="F25:G25" si="4">F26</f>
        <v>4225</v>
      </c>
      <c r="G25" s="17">
        <f t="shared" si="4"/>
        <v>0</v>
      </c>
      <c r="H25" s="6"/>
      <c r="I25" s="6"/>
    </row>
    <row r="26" spans="1:13">
      <c r="A26" s="93"/>
      <c r="B26" s="49" t="s">
        <v>45</v>
      </c>
      <c r="C26" s="18" t="s">
        <v>43</v>
      </c>
      <c r="D26" s="20" t="s">
        <v>42</v>
      </c>
      <c r="E26" s="17">
        <f>F26+G26</f>
        <v>4225</v>
      </c>
      <c r="F26" s="17">
        <v>4225</v>
      </c>
      <c r="G26" s="17">
        <v>0</v>
      </c>
      <c r="H26" s="6"/>
      <c r="I26" s="6"/>
      <c r="J26" s="6"/>
      <c r="K26" s="6"/>
      <c r="L26" s="7"/>
      <c r="M26" s="8"/>
    </row>
    <row r="27" spans="1:13">
      <c r="A27" s="9">
        <v>750</v>
      </c>
      <c r="B27" s="10" t="s">
        <v>45</v>
      </c>
      <c r="C27" s="10" t="s">
        <v>45</v>
      </c>
      <c r="D27" s="11" t="s">
        <v>55</v>
      </c>
      <c r="E27" s="12">
        <f>E28</f>
        <v>7211</v>
      </c>
      <c r="F27" s="12">
        <f t="shared" ref="F27:G27" si="5">F28</f>
        <v>5921</v>
      </c>
      <c r="G27" s="12">
        <f t="shared" si="5"/>
        <v>1290</v>
      </c>
      <c r="I27" s="13"/>
    </row>
    <row r="28" spans="1:13">
      <c r="A28" s="88" t="s">
        <v>45</v>
      </c>
      <c r="B28" s="14">
        <v>75020</v>
      </c>
      <c r="C28" s="15" t="s">
        <v>45</v>
      </c>
      <c r="D28" s="16" t="s">
        <v>62</v>
      </c>
      <c r="E28" s="17">
        <f>E29+E30+E31+E32</f>
        <v>7211</v>
      </c>
      <c r="F28" s="17">
        <f t="shared" ref="F28:G28" si="6">F29+F30+F31+F32</f>
        <v>5921</v>
      </c>
      <c r="G28" s="17">
        <f t="shared" si="6"/>
        <v>1290</v>
      </c>
      <c r="H28" s="6"/>
      <c r="I28" s="6"/>
    </row>
    <row r="29" spans="1:13">
      <c r="A29" s="92"/>
      <c r="B29" s="89" t="s">
        <v>45</v>
      </c>
      <c r="C29" s="18" t="s">
        <v>48</v>
      </c>
      <c r="D29" s="19" t="s">
        <v>67</v>
      </c>
      <c r="E29" s="17">
        <f>F29+G29</f>
        <v>3704</v>
      </c>
      <c r="F29" s="17">
        <v>3704</v>
      </c>
      <c r="G29" s="17">
        <v>0</v>
      </c>
      <c r="H29" s="6"/>
      <c r="I29" s="6"/>
      <c r="J29" s="6"/>
      <c r="K29" s="6"/>
      <c r="L29" s="7"/>
      <c r="M29" s="8"/>
    </row>
    <row r="30" spans="1:13" ht="63">
      <c r="A30" s="92"/>
      <c r="B30" s="91"/>
      <c r="C30" s="18" t="s">
        <v>88</v>
      </c>
      <c r="D30" s="19" t="s">
        <v>89</v>
      </c>
      <c r="E30" s="17">
        <f t="shared" ref="E30:E32" si="7">F30+G30</f>
        <v>2005</v>
      </c>
      <c r="F30" s="17">
        <v>2005</v>
      </c>
      <c r="G30" s="17">
        <v>0</v>
      </c>
      <c r="H30" s="6"/>
      <c r="I30" s="6"/>
      <c r="J30" s="6"/>
      <c r="K30" s="6"/>
      <c r="L30" s="7"/>
      <c r="M30" s="8"/>
    </row>
    <row r="31" spans="1:13">
      <c r="A31" s="92"/>
      <c r="B31" s="91"/>
      <c r="C31" s="18" t="s">
        <v>46</v>
      </c>
      <c r="D31" s="19" t="s">
        <v>68</v>
      </c>
      <c r="E31" s="17">
        <f t="shared" si="7"/>
        <v>1290</v>
      </c>
      <c r="F31" s="17">
        <v>0</v>
      </c>
      <c r="G31" s="17">
        <v>1290</v>
      </c>
      <c r="H31" s="6"/>
      <c r="I31" s="6"/>
      <c r="J31" s="6"/>
      <c r="K31" s="6"/>
      <c r="L31" s="7">
        <f>SUM(L19:L30)</f>
        <v>0</v>
      </c>
      <c r="M31" s="8"/>
    </row>
    <row r="32" spans="1:13">
      <c r="A32" s="93"/>
      <c r="B32" s="90"/>
      <c r="C32" s="18" t="s">
        <v>43</v>
      </c>
      <c r="D32" s="19" t="s">
        <v>42</v>
      </c>
      <c r="E32" s="17">
        <f t="shared" si="7"/>
        <v>212</v>
      </c>
      <c r="F32" s="17">
        <v>212</v>
      </c>
      <c r="G32" s="17">
        <v>0</v>
      </c>
      <c r="H32" s="6"/>
      <c r="I32" s="6"/>
      <c r="J32" s="6"/>
      <c r="K32" s="6"/>
      <c r="L32" s="7"/>
      <c r="M32" s="8"/>
    </row>
    <row r="33" spans="1:13" s="65" customFormat="1" ht="31.5">
      <c r="A33" s="9">
        <v>754</v>
      </c>
      <c r="B33" s="10"/>
      <c r="C33" s="10"/>
      <c r="D33" s="11" t="s">
        <v>76</v>
      </c>
      <c r="E33" s="12">
        <f t="shared" ref="E33:G34" si="8">E34</f>
        <v>6700</v>
      </c>
      <c r="F33" s="12">
        <f t="shared" si="8"/>
        <v>0</v>
      </c>
      <c r="G33" s="12">
        <f t="shared" si="8"/>
        <v>6700</v>
      </c>
    </row>
    <row r="34" spans="1:13" s="65" customFormat="1" ht="31.5">
      <c r="A34" s="88"/>
      <c r="B34" s="14">
        <v>75411</v>
      </c>
      <c r="C34" s="15"/>
      <c r="D34" s="16" t="s">
        <v>77</v>
      </c>
      <c r="E34" s="17">
        <f t="shared" si="8"/>
        <v>6700</v>
      </c>
      <c r="F34" s="17">
        <f t="shared" si="8"/>
        <v>0</v>
      </c>
      <c r="G34" s="17">
        <f t="shared" si="8"/>
        <v>6700</v>
      </c>
    </row>
    <row r="35" spans="1:13" s="65" customFormat="1" ht="78.75">
      <c r="A35" s="92"/>
      <c r="B35" s="62"/>
      <c r="C35" s="18" t="s">
        <v>78</v>
      </c>
      <c r="D35" s="19" t="s">
        <v>79</v>
      </c>
      <c r="E35" s="17">
        <f>F35+G35</f>
        <v>6700</v>
      </c>
      <c r="F35" s="17">
        <v>0</v>
      </c>
      <c r="G35" s="17">
        <v>6700</v>
      </c>
      <c r="J35" s="86">
        <f>F30+F22+F24</f>
        <v>27656</v>
      </c>
    </row>
    <row r="36" spans="1:13" ht="63">
      <c r="A36" s="9">
        <v>756</v>
      </c>
      <c r="B36" s="10" t="s">
        <v>45</v>
      </c>
      <c r="C36" s="10" t="s">
        <v>45</v>
      </c>
      <c r="D36" s="11" t="s">
        <v>56</v>
      </c>
      <c r="E36" s="12">
        <f>E37</f>
        <v>187834</v>
      </c>
      <c r="F36" s="12">
        <f t="shared" ref="F36:G36" si="9">F37</f>
        <v>187834</v>
      </c>
      <c r="G36" s="12">
        <f t="shared" si="9"/>
        <v>0</v>
      </c>
      <c r="I36" s="13"/>
    </row>
    <row r="37" spans="1:13" ht="47.25">
      <c r="A37" s="88" t="s">
        <v>45</v>
      </c>
      <c r="B37" s="14">
        <v>75618</v>
      </c>
      <c r="C37" s="15" t="s">
        <v>45</v>
      </c>
      <c r="D37" s="16" t="s">
        <v>63</v>
      </c>
      <c r="E37" s="17">
        <f>E38+E39+E40+E41+E42</f>
        <v>187834</v>
      </c>
      <c r="F37" s="17">
        <f t="shared" ref="F37:G37" si="10">F38+F39+F40+F41+F42</f>
        <v>187834</v>
      </c>
      <c r="G37" s="17">
        <f t="shared" si="10"/>
        <v>0</v>
      </c>
      <c r="H37" s="6"/>
      <c r="I37" s="13"/>
    </row>
    <row r="38" spans="1:13">
      <c r="A38" s="92"/>
      <c r="B38" s="3" t="s">
        <v>45</v>
      </c>
      <c r="C38" s="15" t="s">
        <v>91</v>
      </c>
      <c r="D38" s="19" t="s">
        <v>92</v>
      </c>
      <c r="E38" s="17">
        <f>F38+G38</f>
        <v>156830</v>
      </c>
      <c r="F38" s="17">
        <v>156830</v>
      </c>
      <c r="G38" s="17">
        <v>0</v>
      </c>
      <c r="H38" s="6"/>
      <c r="I38" s="6"/>
      <c r="J38" s="6"/>
      <c r="K38" s="6"/>
      <c r="L38" s="7"/>
      <c r="M38" s="8"/>
    </row>
    <row r="39" spans="1:13" ht="47.25">
      <c r="A39" s="92"/>
      <c r="B39" s="70"/>
      <c r="C39" s="15" t="s">
        <v>93</v>
      </c>
      <c r="D39" s="19" t="s">
        <v>94</v>
      </c>
      <c r="E39" s="17">
        <f t="shared" ref="E39:E42" si="11">F39+G39</f>
        <v>20173</v>
      </c>
      <c r="F39" s="17">
        <v>20173</v>
      </c>
      <c r="G39" s="17">
        <v>0</v>
      </c>
      <c r="H39" s="6"/>
      <c r="I39" s="6"/>
      <c r="J39" s="6"/>
      <c r="K39" s="6"/>
      <c r="L39" s="7"/>
      <c r="M39" s="8"/>
    </row>
    <row r="40" spans="1:13" ht="31.5">
      <c r="A40" s="92"/>
      <c r="B40" s="70"/>
      <c r="C40" s="15" t="s">
        <v>96</v>
      </c>
      <c r="D40" s="19" t="s">
        <v>95</v>
      </c>
      <c r="E40" s="17">
        <f t="shared" si="11"/>
        <v>1333</v>
      </c>
      <c r="F40" s="17">
        <v>1333</v>
      </c>
      <c r="G40" s="17">
        <v>0</v>
      </c>
      <c r="H40" s="6"/>
      <c r="I40" s="6"/>
      <c r="J40" s="6"/>
      <c r="K40" s="6"/>
      <c r="L40" s="7"/>
      <c r="M40" s="8"/>
    </row>
    <row r="41" spans="1:13">
      <c r="A41" s="92"/>
      <c r="B41" s="70"/>
      <c r="C41" s="15" t="s">
        <v>100</v>
      </c>
      <c r="D41" s="19" t="s">
        <v>97</v>
      </c>
      <c r="E41" s="17">
        <f t="shared" si="11"/>
        <v>8412</v>
      </c>
      <c r="F41" s="17">
        <v>8412</v>
      </c>
      <c r="G41" s="17">
        <v>0</v>
      </c>
      <c r="H41" s="6"/>
      <c r="I41" s="6"/>
      <c r="J41" s="6"/>
      <c r="K41" s="6"/>
      <c r="L41" s="7"/>
      <c r="M41" s="8"/>
    </row>
    <row r="42" spans="1:13">
      <c r="A42" s="93"/>
      <c r="B42" s="71"/>
      <c r="C42" s="15" t="s">
        <v>47</v>
      </c>
      <c r="D42" s="19" t="s">
        <v>69</v>
      </c>
      <c r="E42" s="17">
        <f t="shared" si="11"/>
        <v>1086</v>
      </c>
      <c r="F42" s="17">
        <v>1086</v>
      </c>
      <c r="G42" s="17">
        <v>0</v>
      </c>
      <c r="H42" s="6"/>
      <c r="I42" s="6"/>
      <c r="J42" s="6"/>
      <c r="K42" s="6"/>
      <c r="L42" s="7"/>
      <c r="M42" s="8"/>
    </row>
    <row r="43" spans="1:13">
      <c r="A43" s="9">
        <v>758</v>
      </c>
      <c r="B43" s="10" t="s">
        <v>45</v>
      </c>
      <c r="C43" s="10" t="s">
        <v>45</v>
      </c>
      <c r="D43" s="81" t="s">
        <v>35</v>
      </c>
      <c r="E43" s="12">
        <f>E44+E46</f>
        <v>127829</v>
      </c>
      <c r="F43" s="12">
        <f t="shared" ref="F43:G43" si="12">F44+F46</f>
        <v>127829</v>
      </c>
      <c r="G43" s="12">
        <f t="shared" si="12"/>
        <v>0</v>
      </c>
      <c r="I43" s="6"/>
      <c r="J43" s="8"/>
      <c r="M43" s="8"/>
    </row>
    <row r="44" spans="1:13" s="65" customFormat="1" ht="31.5">
      <c r="A44" s="87" t="s">
        <v>45</v>
      </c>
      <c r="B44" s="15" t="s">
        <v>147</v>
      </c>
      <c r="C44" s="25"/>
      <c r="D44" s="82" t="s">
        <v>148</v>
      </c>
      <c r="E44" s="17">
        <f>E45</f>
        <v>40000</v>
      </c>
      <c r="F44" s="17">
        <f>F45</f>
        <v>40000</v>
      </c>
      <c r="G44" s="17">
        <f>G45</f>
        <v>0</v>
      </c>
    </row>
    <row r="45" spans="1:13" s="65" customFormat="1">
      <c r="A45" s="87"/>
      <c r="B45" s="84"/>
      <c r="C45" s="15" t="s">
        <v>149</v>
      </c>
      <c r="D45" s="83" t="s">
        <v>150</v>
      </c>
      <c r="E45" s="17">
        <f>F45+G45</f>
        <v>40000</v>
      </c>
      <c r="F45" s="17">
        <v>40000</v>
      </c>
      <c r="G45" s="78">
        <v>0</v>
      </c>
      <c r="H45" s="79"/>
      <c r="I45" s="80"/>
    </row>
    <row r="46" spans="1:13" ht="31.5">
      <c r="A46" s="87"/>
      <c r="B46" s="15" t="s">
        <v>81</v>
      </c>
      <c r="C46" s="25"/>
      <c r="D46" s="82" t="s">
        <v>80</v>
      </c>
      <c r="E46" s="17">
        <f>E47</f>
        <v>87829</v>
      </c>
      <c r="F46" s="17">
        <f t="shared" ref="F46:G46" si="13">F47</f>
        <v>87829</v>
      </c>
      <c r="G46" s="17">
        <f t="shared" si="13"/>
        <v>0</v>
      </c>
      <c r="H46" s="6"/>
      <c r="I46" s="6"/>
      <c r="M46" s="8"/>
    </row>
    <row r="47" spans="1:13">
      <c r="A47" s="87"/>
      <c r="B47" s="74"/>
      <c r="C47" s="15" t="s">
        <v>83</v>
      </c>
      <c r="D47" s="83" t="s">
        <v>82</v>
      </c>
      <c r="E47" s="17">
        <f>F47+G47</f>
        <v>87829</v>
      </c>
      <c r="F47" s="17">
        <v>87829</v>
      </c>
      <c r="G47" s="17">
        <v>0</v>
      </c>
      <c r="H47" s="6"/>
      <c r="I47" s="6"/>
      <c r="J47" s="6"/>
      <c r="K47" s="6"/>
      <c r="L47" s="7"/>
      <c r="M47" s="8"/>
    </row>
    <row r="48" spans="1:13">
      <c r="A48" s="9">
        <v>801</v>
      </c>
      <c r="B48" s="22"/>
      <c r="C48" s="10"/>
      <c r="D48" s="21" t="s">
        <v>30</v>
      </c>
      <c r="E48" s="12">
        <f>E49+E52+E55</f>
        <v>34513</v>
      </c>
      <c r="F48" s="12">
        <f t="shared" ref="F48:G48" si="14">F49+F52+F55</f>
        <v>34513</v>
      </c>
      <c r="G48" s="12">
        <f t="shared" si="14"/>
        <v>0</v>
      </c>
      <c r="I48" s="6"/>
      <c r="J48" s="8"/>
      <c r="M48" s="8"/>
    </row>
    <row r="49" spans="1:13">
      <c r="A49" s="94"/>
      <c r="B49" s="23" t="s">
        <v>49</v>
      </c>
      <c r="C49" s="57"/>
      <c r="D49" s="16" t="s">
        <v>64</v>
      </c>
      <c r="E49" s="17">
        <f>E50+E51</f>
        <v>2335</v>
      </c>
      <c r="F49" s="17">
        <f t="shared" ref="F49:G49" si="15">F50+F51</f>
        <v>2335</v>
      </c>
      <c r="G49" s="17">
        <f t="shared" si="15"/>
        <v>0</v>
      </c>
      <c r="H49" s="6"/>
      <c r="I49" s="6"/>
      <c r="J49" s="8"/>
      <c r="M49" s="8"/>
    </row>
    <row r="50" spans="1:13">
      <c r="A50" s="94"/>
      <c r="B50" s="68"/>
      <c r="C50" s="18" t="s">
        <v>48</v>
      </c>
      <c r="D50" s="19" t="s">
        <v>67</v>
      </c>
      <c r="E50" s="17">
        <f>F50+G50</f>
        <v>138</v>
      </c>
      <c r="F50" s="17">
        <v>138</v>
      </c>
      <c r="G50" s="17">
        <v>0</v>
      </c>
      <c r="H50" s="6"/>
      <c r="I50" s="6"/>
      <c r="J50" s="8"/>
      <c r="M50" s="8"/>
    </row>
    <row r="51" spans="1:13" ht="63">
      <c r="A51" s="94"/>
      <c r="B51" s="54"/>
      <c r="C51" s="18" t="s">
        <v>88</v>
      </c>
      <c r="D51" s="19" t="s">
        <v>89</v>
      </c>
      <c r="E51" s="17">
        <f>F51+G51</f>
        <v>2197</v>
      </c>
      <c r="F51" s="17">
        <v>2197</v>
      </c>
      <c r="G51" s="17">
        <v>0</v>
      </c>
      <c r="H51" s="6"/>
      <c r="I51" s="6"/>
      <c r="J51" s="6"/>
      <c r="K51" s="6"/>
      <c r="L51" s="7"/>
      <c r="M51" s="8"/>
    </row>
    <row r="52" spans="1:13">
      <c r="A52" s="94"/>
      <c r="B52" s="23" t="s">
        <v>34</v>
      </c>
      <c r="C52" s="57"/>
      <c r="D52" s="16" t="s">
        <v>31</v>
      </c>
      <c r="E52" s="17">
        <f>E53+E54</f>
        <v>3100</v>
      </c>
      <c r="F52" s="17">
        <f t="shared" ref="F52:G52" si="16">F53+F54</f>
        <v>3100</v>
      </c>
      <c r="G52" s="17">
        <f t="shared" si="16"/>
        <v>0</v>
      </c>
      <c r="H52" s="6"/>
      <c r="I52" s="6"/>
      <c r="M52" s="8"/>
    </row>
    <row r="53" spans="1:13" ht="63">
      <c r="A53" s="94"/>
      <c r="B53" s="72"/>
      <c r="C53" s="18" t="s">
        <v>88</v>
      </c>
      <c r="D53" s="19" t="s">
        <v>89</v>
      </c>
      <c r="E53" s="17">
        <f>F53+G53</f>
        <v>1500</v>
      </c>
      <c r="F53" s="17">
        <v>1500</v>
      </c>
      <c r="G53" s="17">
        <v>0</v>
      </c>
      <c r="H53" s="6"/>
      <c r="I53" s="6"/>
      <c r="J53" s="6"/>
      <c r="K53" s="6"/>
      <c r="L53" s="7"/>
      <c r="M53" s="8"/>
    </row>
    <row r="54" spans="1:13">
      <c r="A54" s="94"/>
      <c r="B54" s="69"/>
      <c r="C54" s="18" t="s">
        <v>39</v>
      </c>
      <c r="D54" s="19" t="s">
        <v>104</v>
      </c>
      <c r="E54" s="17">
        <f>F54+G54</f>
        <v>1600</v>
      </c>
      <c r="F54" s="17">
        <v>1600</v>
      </c>
      <c r="G54" s="17">
        <v>0</v>
      </c>
      <c r="H54" s="6"/>
      <c r="I54" s="6"/>
      <c r="J54" s="6"/>
      <c r="K54" s="6"/>
      <c r="L54" s="7"/>
      <c r="M54" s="8"/>
    </row>
    <row r="55" spans="1:13">
      <c r="A55" s="94"/>
      <c r="B55" s="23">
        <v>80195</v>
      </c>
      <c r="C55" s="57"/>
      <c r="D55" s="16" t="s">
        <v>61</v>
      </c>
      <c r="E55" s="17">
        <f>E56+E57</f>
        <v>29078</v>
      </c>
      <c r="F55" s="17">
        <f t="shared" ref="F55:G55" si="17">F56+F57</f>
        <v>29078</v>
      </c>
      <c r="G55" s="17">
        <f t="shared" si="17"/>
        <v>0</v>
      </c>
      <c r="H55" s="6"/>
      <c r="I55" s="6"/>
      <c r="M55" s="8"/>
    </row>
    <row r="56" spans="1:13" ht="31.5">
      <c r="A56" s="94"/>
      <c r="B56" s="72"/>
      <c r="C56" s="18" t="s">
        <v>33</v>
      </c>
      <c r="D56" s="19" t="s">
        <v>32</v>
      </c>
      <c r="E56" s="17">
        <f>F56+G56</f>
        <v>5698</v>
      </c>
      <c r="F56" s="17">
        <v>5698</v>
      </c>
      <c r="G56" s="17">
        <v>0</v>
      </c>
      <c r="H56" s="6"/>
      <c r="I56" s="6"/>
      <c r="J56" s="6"/>
      <c r="K56" s="6"/>
      <c r="L56" s="7"/>
      <c r="M56" s="8"/>
    </row>
    <row r="57" spans="1:13">
      <c r="A57" s="95"/>
      <c r="B57" s="69"/>
      <c r="C57" s="18" t="s">
        <v>43</v>
      </c>
      <c r="D57" s="19" t="s">
        <v>42</v>
      </c>
      <c r="E57" s="17">
        <f>F57+G57</f>
        <v>23380</v>
      </c>
      <c r="F57" s="17">
        <v>23380</v>
      </c>
      <c r="G57" s="17">
        <v>0</v>
      </c>
      <c r="H57" s="6"/>
      <c r="I57" s="6"/>
      <c r="J57" s="6"/>
      <c r="K57" s="6"/>
      <c r="L57" s="7"/>
      <c r="M57" s="8"/>
    </row>
    <row r="58" spans="1:13">
      <c r="A58" s="9">
        <v>852</v>
      </c>
      <c r="B58" s="22"/>
      <c r="C58" s="10"/>
      <c r="D58" s="21" t="s">
        <v>57</v>
      </c>
      <c r="E58" s="12">
        <f>E59</f>
        <v>8350</v>
      </c>
      <c r="F58" s="12">
        <f t="shared" ref="F58:G58" si="18">F59</f>
        <v>6030</v>
      </c>
      <c r="G58" s="12">
        <f t="shared" si="18"/>
        <v>2320</v>
      </c>
      <c r="I58" s="6"/>
      <c r="J58" s="8"/>
      <c r="M58" s="8"/>
    </row>
    <row r="59" spans="1:13">
      <c r="A59" s="87"/>
      <c r="B59" s="23">
        <v>85202</v>
      </c>
      <c r="C59" s="57"/>
      <c r="D59" s="16" t="s">
        <v>108</v>
      </c>
      <c r="E59" s="17">
        <f>E60+E61</f>
        <v>8350</v>
      </c>
      <c r="F59" s="17">
        <f t="shared" ref="F59:G59" si="19">F60+F61</f>
        <v>6030</v>
      </c>
      <c r="G59" s="17">
        <f t="shared" si="19"/>
        <v>2320</v>
      </c>
      <c r="H59" s="6"/>
      <c r="I59" s="6"/>
      <c r="M59" s="8"/>
    </row>
    <row r="60" spans="1:13">
      <c r="A60" s="88"/>
      <c r="B60" s="73"/>
      <c r="C60" s="15" t="s">
        <v>46</v>
      </c>
      <c r="D60" s="19" t="s">
        <v>68</v>
      </c>
      <c r="E60" s="24">
        <f>F60+G60</f>
        <v>2320</v>
      </c>
      <c r="F60" s="24">
        <v>0</v>
      </c>
      <c r="G60" s="24">
        <v>2320</v>
      </c>
      <c r="H60" s="6"/>
      <c r="I60" s="6"/>
      <c r="M60" s="8"/>
    </row>
    <row r="61" spans="1:13" ht="31.5">
      <c r="A61" s="88"/>
      <c r="B61" s="53"/>
      <c r="C61" s="18" t="s">
        <v>33</v>
      </c>
      <c r="D61" s="19" t="s">
        <v>32</v>
      </c>
      <c r="E61" s="24">
        <f>F61+G61</f>
        <v>6030</v>
      </c>
      <c r="F61" s="24">
        <v>6030</v>
      </c>
      <c r="G61" s="24">
        <v>0</v>
      </c>
      <c r="H61" s="6"/>
      <c r="I61" s="6"/>
      <c r="J61" s="6"/>
      <c r="K61" s="6"/>
      <c r="L61" s="7"/>
      <c r="M61" s="8"/>
    </row>
    <row r="62" spans="1:13">
      <c r="A62" s="9">
        <v>854</v>
      </c>
      <c r="B62" s="10" t="s">
        <v>45</v>
      </c>
      <c r="C62" s="10" t="s">
        <v>45</v>
      </c>
      <c r="D62" s="11" t="s">
        <v>41</v>
      </c>
      <c r="E62" s="12">
        <f>E63+E65</f>
        <v>28000</v>
      </c>
      <c r="F62" s="12">
        <f t="shared" ref="F62:G62" si="20">F63+F65</f>
        <v>28000</v>
      </c>
      <c r="G62" s="12">
        <f t="shared" si="20"/>
        <v>0</v>
      </c>
      <c r="I62" s="6"/>
      <c r="J62" s="8"/>
      <c r="M62" s="8"/>
    </row>
    <row r="63" spans="1:13" customFormat="1">
      <c r="A63" s="88" t="s">
        <v>45</v>
      </c>
      <c r="B63" s="15">
        <v>85403</v>
      </c>
      <c r="C63" s="25"/>
      <c r="D63" s="28" t="s">
        <v>103</v>
      </c>
      <c r="E63" s="17">
        <f>E64</f>
        <v>10000</v>
      </c>
      <c r="F63" s="17">
        <f t="shared" ref="F63:G63" si="21">F64</f>
        <v>10000</v>
      </c>
      <c r="G63" s="17">
        <f t="shared" si="21"/>
        <v>0</v>
      </c>
    </row>
    <row r="64" spans="1:13" ht="63">
      <c r="A64" s="92"/>
      <c r="B64" s="15" t="s">
        <v>45</v>
      </c>
      <c r="C64" s="18" t="s">
        <v>88</v>
      </c>
      <c r="D64" s="19" t="s">
        <v>89</v>
      </c>
      <c r="E64" s="17">
        <f>F64+G64</f>
        <v>10000</v>
      </c>
      <c r="F64" s="17">
        <v>10000</v>
      </c>
      <c r="G64" s="17">
        <v>0</v>
      </c>
      <c r="H64" s="6"/>
      <c r="I64" s="6"/>
      <c r="J64" s="6"/>
      <c r="K64" s="6"/>
      <c r="L64" s="7"/>
      <c r="M64" s="8"/>
    </row>
    <row r="65" spans="1:13" customFormat="1">
      <c r="A65" s="92"/>
      <c r="B65" s="15">
        <v>85410</v>
      </c>
      <c r="C65" s="25"/>
      <c r="D65" s="28" t="s">
        <v>105</v>
      </c>
      <c r="E65" s="17">
        <f>E66</f>
        <v>18000</v>
      </c>
      <c r="F65" s="17">
        <f t="shared" ref="F65:G65" si="22">F66</f>
        <v>18000</v>
      </c>
      <c r="G65" s="17">
        <f t="shared" si="22"/>
        <v>0</v>
      </c>
    </row>
    <row r="66" spans="1:13">
      <c r="A66" s="93"/>
      <c r="B66" s="15"/>
      <c r="C66" s="18" t="s">
        <v>39</v>
      </c>
      <c r="D66" s="19" t="s">
        <v>104</v>
      </c>
      <c r="E66" s="17">
        <f>F66+G66</f>
        <v>18000</v>
      </c>
      <c r="F66" s="17">
        <v>18000</v>
      </c>
      <c r="G66" s="17">
        <v>0</v>
      </c>
      <c r="H66" s="6"/>
      <c r="I66" s="6"/>
      <c r="J66" s="6"/>
      <c r="K66" s="6"/>
      <c r="L66" s="7"/>
      <c r="M66" s="8"/>
    </row>
    <row r="67" spans="1:13">
      <c r="A67" s="9">
        <v>900</v>
      </c>
      <c r="B67" s="10"/>
      <c r="C67" s="10"/>
      <c r="D67" s="21" t="s">
        <v>84</v>
      </c>
      <c r="E67" s="12">
        <f t="shared" ref="E67:G68" si="23">E68</f>
        <v>12000</v>
      </c>
      <c r="F67" s="12">
        <f t="shared" si="23"/>
        <v>12000</v>
      </c>
      <c r="G67" s="12">
        <f t="shared" si="23"/>
        <v>0</v>
      </c>
      <c r="I67" s="6"/>
      <c r="J67" s="8"/>
      <c r="M67" s="8"/>
    </row>
    <row r="68" spans="1:13" ht="47.25">
      <c r="A68" s="87"/>
      <c r="B68" s="15" t="s">
        <v>85</v>
      </c>
      <c r="C68" s="25"/>
      <c r="D68" s="28" t="s">
        <v>86</v>
      </c>
      <c r="E68" s="17">
        <f t="shared" si="23"/>
        <v>12000</v>
      </c>
      <c r="F68" s="17">
        <f t="shared" si="23"/>
        <v>12000</v>
      </c>
      <c r="G68" s="17">
        <v>0</v>
      </c>
      <c r="M68" s="8"/>
    </row>
    <row r="69" spans="1:13" ht="63">
      <c r="A69" s="87"/>
      <c r="B69" s="64"/>
      <c r="C69" s="18" t="s">
        <v>102</v>
      </c>
      <c r="D69" s="20" t="s">
        <v>101</v>
      </c>
      <c r="E69" s="17">
        <f>F69</f>
        <v>12000</v>
      </c>
      <c r="F69" s="17">
        <v>12000</v>
      </c>
      <c r="G69" s="17">
        <v>0</v>
      </c>
      <c r="M69" s="8"/>
    </row>
    <row r="70" spans="1:13">
      <c r="A70" s="9">
        <v>926</v>
      </c>
      <c r="B70" s="10"/>
      <c r="C70" s="10"/>
      <c r="D70" s="21" t="s">
        <v>58</v>
      </c>
      <c r="E70" s="12">
        <f>E71</f>
        <v>2800</v>
      </c>
      <c r="F70" s="12">
        <f t="shared" ref="F70:G70" si="24">F71</f>
        <v>2800</v>
      </c>
      <c r="G70" s="12">
        <f t="shared" si="24"/>
        <v>0</v>
      </c>
      <c r="I70" s="6"/>
      <c r="J70" s="8"/>
      <c r="M70" s="8"/>
    </row>
    <row r="71" spans="1:13">
      <c r="A71" s="87"/>
      <c r="B71" s="15" t="s">
        <v>52</v>
      </c>
      <c r="C71" s="25"/>
      <c r="D71" s="27" t="s">
        <v>65</v>
      </c>
      <c r="E71" s="17">
        <f>E72</f>
        <v>2800</v>
      </c>
      <c r="F71" s="17">
        <f t="shared" ref="F71:G71" si="25">F72</f>
        <v>2800</v>
      </c>
      <c r="G71" s="17">
        <f t="shared" si="25"/>
        <v>0</v>
      </c>
      <c r="M71" s="8"/>
    </row>
    <row r="72" spans="1:13">
      <c r="A72" s="87"/>
      <c r="B72" s="63"/>
      <c r="C72" s="18" t="s">
        <v>43</v>
      </c>
      <c r="D72" s="20" t="s">
        <v>42</v>
      </c>
      <c r="E72" s="17">
        <f>F72+G72</f>
        <v>2800</v>
      </c>
      <c r="F72" s="17">
        <v>2800</v>
      </c>
      <c r="G72" s="17">
        <v>0</v>
      </c>
      <c r="M72" s="8"/>
    </row>
    <row r="73" spans="1:13">
      <c r="M73" s="8"/>
    </row>
    <row r="74" spans="1:13">
      <c r="M74" s="8"/>
    </row>
    <row r="75" spans="1:13">
      <c r="M75" s="8"/>
    </row>
    <row r="76" spans="1:13">
      <c r="F76" s="8"/>
      <c r="M76" s="8"/>
    </row>
    <row r="77" spans="1:13">
      <c r="G77" s="8"/>
      <c r="M77" s="8"/>
    </row>
    <row r="78" spans="1:13">
      <c r="D78" s="13"/>
      <c r="M78" s="8"/>
    </row>
    <row r="79" spans="1:13">
      <c r="M79" s="8"/>
    </row>
    <row r="80" spans="1:13">
      <c r="D80" s="13"/>
      <c r="M80" s="8"/>
    </row>
    <row r="81" spans="13:13">
      <c r="M81" s="8"/>
    </row>
    <row r="82" spans="13:13">
      <c r="M82" s="8"/>
    </row>
    <row r="83" spans="13:13">
      <c r="M83" s="8"/>
    </row>
  </sheetData>
  <autoFilter ref="A14:G72"/>
  <mergeCells count="21">
    <mergeCell ref="A13:D13"/>
    <mergeCell ref="A19:A26"/>
    <mergeCell ref="A34:A35"/>
    <mergeCell ref="F10:G10"/>
    <mergeCell ref="A6:G9"/>
    <mergeCell ref="E10:E11"/>
    <mergeCell ref="D10:D11"/>
    <mergeCell ref="C10:C11"/>
    <mergeCell ref="B10:B11"/>
    <mergeCell ref="A10:A11"/>
    <mergeCell ref="A59:A61"/>
    <mergeCell ref="A71:A72"/>
    <mergeCell ref="B16:B17"/>
    <mergeCell ref="B20:B24"/>
    <mergeCell ref="B29:B32"/>
    <mergeCell ref="A28:A32"/>
    <mergeCell ref="A37:A42"/>
    <mergeCell ref="A68:A69"/>
    <mergeCell ref="A49:A57"/>
    <mergeCell ref="A63:A66"/>
    <mergeCell ref="A44:A47"/>
  </mergeCells>
  <phoneticPr fontId="0" type="noConversion"/>
  <printOptions horizontalCentered="1"/>
  <pageMargins left="0" right="0" top="0.39370078740157483" bottom="0.39370078740157483" header="0.19685039370078741" footer="0.19685039370078741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SheetLayoutView="100" workbookViewId="0">
      <selection activeCell="F4" sqref="F4"/>
    </sheetView>
  </sheetViews>
  <sheetFormatPr defaultRowHeight="15.75"/>
  <cols>
    <col min="1" max="1" width="5.7109375" style="4" customWidth="1"/>
    <col min="2" max="2" width="7.7109375" style="4" bestFit="1" customWidth="1"/>
    <col min="3" max="3" width="6.42578125" style="5" customWidth="1"/>
    <col min="4" max="4" width="45.85546875" style="4" customWidth="1"/>
    <col min="5" max="5" width="15.28515625" style="6" customWidth="1"/>
    <col min="6" max="6" width="12.7109375" style="4" bestFit="1" customWidth="1"/>
    <col min="7" max="7" width="12.5703125" style="4" customWidth="1"/>
    <col min="8" max="8" width="9.28515625" style="4" bestFit="1" customWidth="1"/>
    <col min="9" max="9" width="12.28515625" style="4" bestFit="1" customWidth="1"/>
    <col min="10" max="10" width="11.7109375" style="4" bestFit="1" customWidth="1"/>
    <col min="11" max="11" width="9.140625" style="4"/>
    <col min="12" max="12" width="9.5703125" style="4" bestFit="1" customWidth="1"/>
    <col min="13" max="13" width="13.5703125" style="4" customWidth="1"/>
    <col min="14" max="16384" width="9.140625" style="4"/>
  </cols>
  <sheetData>
    <row r="1" spans="1:13">
      <c r="E1" s="6" t="s">
        <v>15</v>
      </c>
    </row>
    <row r="2" spans="1:13">
      <c r="E2" s="6" t="s">
        <v>151</v>
      </c>
    </row>
    <row r="3" spans="1:13">
      <c r="E3" s="6" t="s">
        <v>5</v>
      </c>
    </row>
    <row r="4" spans="1:13">
      <c r="E4" s="6" t="s">
        <v>152</v>
      </c>
    </row>
    <row r="5" spans="1:13">
      <c r="E5" s="4"/>
      <c r="L5" s="7"/>
    </row>
    <row r="6" spans="1:13" ht="12.75" customHeight="1">
      <c r="A6" s="98" t="s">
        <v>71</v>
      </c>
      <c r="B6" s="98"/>
      <c r="C6" s="98"/>
      <c r="D6" s="98"/>
      <c r="E6" s="98"/>
      <c r="F6" s="98"/>
      <c r="G6" s="98"/>
    </row>
    <row r="7" spans="1:13" ht="12.75" customHeight="1">
      <c r="A7" s="98"/>
      <c r="B7" s="98"/>
      <c r="C7" s="98"/>
      <c r="D7" s="98"/>
      <c r="E7" s="98"/>
      <c r="F7" s="98"/>
      <c r="G7" s="98"/>
    </row>
    <row r="8" spans="1:13" ht="12.75" customHeight="1">
      <c r="A8" s="98"/>
      <c r="B8" s="98"/>
      <c r="C8" s="98"/>
      <c r="D8" s="98"/>
      <c r="E8" s="98"/>
      <c r="F8" s="98"/>
      <c r="G8" s="98"/>
    </row>
    <row r="9" spans="1:13" ht="12.75" customHeight="1">
      <c r="A9" s="98"/>
      <c r="B9" s="98"/>
      <c r="C9" s="98"/>
      <c r="D9" s="98"/>
      <c r="E9" s="98"/>
      <c r="F9" s="98"/>
      <c r="G9" s="98"/>
    </row>
    <row r="10" spans="1:13">
      <c r="A10" s="100" t="s">
        <v>0</v>
      </c>
      <c r="B10" s="100" t="s">
        <v>1</v>
      </c>
      <c r="C10" s="100" t="s">
        <v>14</v>
      </c>
      <c r="D10" s="100" t="s">
        <v>2</v>
      </c>
      <c r="E10" s="99" t="s">
        <v>72</v>
      </c>
      <c r="F10" s="97" t="s">
        <v>6</v>
      </c>
      <c r="G10" s="97"/>
    </row>
    <row r="11" spans="1:13" ht="31.5">
      <c r="A11" s="100"/>
      <c r="B11" s="100"/>
      <c r="C11" s="100"/>
      <c r="D11" s="100"/>
      <c r="E11" s="99"/>
      <c r="F11" s="58" t="s">
        <v>12</v>
      </c>
      <c r="G11" s="58" t="s">
        <v>13</v>
      </c>
    </row>
    <row r="12" spans="1:13">
      <c r="A12" s="60">
        <v>1</v>
      </c>
      <c r="B12" s="60">
        <v>2</v>
      </c>
      <c r="C12" s="60">
        <v>3</v>
      </c>
      <c r="D12" s="60">
        <v>4</v>
      </c>
      <c r="E12" s="59">
        <v>5</v>
      </c>
      <c r="F12" s="58">
        <v>6</v>
      </c>
      <c r="G12" s="58">
        <v>7</v>
      </c>
    </row>
    <row r="13" spans="1:13">
      <c r="A13" s="96" t="s">
        <v>3</v>
      </c>
      <c r="B13" s="96"/>
      <c r="C13" s="96"/>
      <c r="D13" s="96"/>
      <c r="E13" s="2">
        <f>E14+E17+E20</f>
        <v>378073</v>
      </c>
      <c r="F13" s="2">
        <f t="shared" ref="F13:G13" si="0">F14+F17+F20</f>
        <v>140000</v>
      </c>
      <c r="G13" s="2">
        <f t="shared" si="0"/>
        <v>238073</v>
      </c>
      <c r="H13" s="6"/>
      <c r="I13" s="8"/>
      <c r="J13" s="6"/>
      <c r="K13" s="6"/>
    </row>
    <row r="14" spans="1:13">
      <c r="A14" s="9">
        <v>700</v>
      </c>
      <c r="B14" s="10" t="s">
        <v>45</v>
      </c>
      <c r="C14" s="10" t="s">
        <v>45</v>
      </c>
      <c r="D14" s="11" t="s">
        <v>54</v>
      </c>
      <c r="E14" s="12">
        <f>E15</f>
        <v>238073</v>
      </c>
      <c r="F14" s="12">
        <f t="shared" ref="F14:G14" si="1">F15</f>
        <v>0</v>
      </c>
      <c r="G14" s="12">
        <f t="shared" si="1"/>
        <v>238073</v>
      </c>
      <c r="I14" s="13"/>
    </row>
    <row r="15" spans="1:13">
      <c r="A15" s="87" t="s">
        <v>45</v>
      </c>
      <c r="B15" s="14">
        <v>70005</v>
      </c>
      <c r="C15" s="15" t="s">
        <v>45</v>
      </c>
      <c r="D15" s="26" t="s">
        <v>60</v>
      </c>
      <c r="E15" s="17">
        <f>E16</f>
        <v>238073</v>
      </c>
      <c r="F15" s="17">
        <f t="shared" ref="F15:G15" si="2">F16</f>
        <v>0</v>
      </c>
      <c r="G15" s="17">
        <f t="shared" si="2"/>
        <v>238073</v>
      </c>
      <c r="H15" s="6"/>
      <c r="I15" s="6"/>
      <c r="J15" s="8"/>
    </row>
    <row r="16" spans="1:13" ht="47.25">
      <c r="A16" s="87"/>
      <c r="B16" s="64" t="s">
        <v>45</v>
      </c>
      <c r="C16" s="66" t="s">
        <v>74</v>
      </c>
      <c r="D16" s="67" t="s">
        <v>75</v>
      </c>
      <c r="E16" s="17">
        <f>F16+G16</f>
        <v>238073</v>
      </c>
      <c r="F16" s="17">
        <v>0</v>
      </c>
      <c r="G16" s="17">
        <f>235273+2800</f>
        <v>238073</v>
      </c>
      <c r="H16" s="6"/>
      <c r="I16" s="6"/>
      <c r="J16" s="6"/>
      <c r="K16" s="6"/>
      <c r="L16" s="7"/>
      <c r="M16" s="8"/>
    </row>
    <row r="17" spans="1:13" ht="63">
      <c r="A17" s="9">
        <v>756</v>
      </c>
      <c r="B17" s="10" t="s">
        <v>45</v>
      </c>
      <c r="C17" s="10" t="s">
        <v>45</v>
      </c>
      <c r="D17" s="11" t="s">
        <v>56</v>
      </c>
      <c r="E17" s="12">
        <f>E18</f>
        <v>40000</v>
      </c>
      <c r="F17" s="12">
        <f t="shared" ref="F17:G17" si="3">F18</f>
        <v>40000</v>
      </c>
      <c r="G17" s="12">
        <f t="shared" si="3"/>
        <v>0</v>
      </c>
      <c r="I17" s="85"/>
    </row>
    <row r="18" spans="1:13" ht="47.25">
      <c r="A18" s="64"/>
      <c r="B18" s="14">
        <v>75618</v>
      </c>
      <c r="C18" s="15" t="s">
        <v>45</v>
      </c>
      <c r="D18" s="16" t="s">
        <v>63</v>
      </c>
      <c r="E18" s="17">
        <f>E19</f>
        <v>40000</v>
      </c>
      <c r="F18" s="17">
        <f t="shared" ref="F18:G18" si="4">F19</f>
        <v>40000</v>
      </c>
      <c r="G18" s="17">
        <f t="shared" si="4"/>
        <v>0</v>
      </c>
      <c r="H18" s="6"/>
      <c r="I18" s="13"/>
    </row>
    <row r="19" spans="1:13">
      <c r="A19" s="64"/>
      <c r="B19" s="64"/>
      <c r="C19" s="66" t="s">
        <v>99</v>
      </c>
      <c r="D19" s="67" t="s">
        <v>98</v>
      </c>
      <c r="E19" s="17">
        <f>F19+G19</f>
        <v>40000</v>
      </c>
      <c r="F19" s="17">
        <v>40000</v>
      </c>
      <c r="G19" s="17">
        <v>0</v>
      </c>
      <c r="H19" s="6"/>
      <c r="I19" s="6"/>
      <c r="J19" s="6"/>
      <c r="K19" s="6"/>
      <c r="L19" s="7"/>
      <c r="M19" s="8"/>
    </row>
    <row r="20" spans="1:13">
      <c r="A20" s="9">
        <v>900</v>
      </c>
      <c r="B20" s="10"/>
      <c r="C20" s="10"/>
      <c r="D20" s="11" t="s">
        <v>84</v>
      </c>
      <c r="E20" s="12">
        <f t="shared" ref="E20:G21" si="5">E21</f>
        <v>100000</v>
      </c>
      <c r="F20" s="12">
        <f t="shared" si="5"/>
        <v>100000</v>
      </c>
      <c r="G20" s="12">
        <f t="shared" si="5"/>
        <v>0</v>
      </c>
      <c r="I20" s="13"/>
    </row>
    <row r="21" spans="1:13" ht="47.25">
      <c r="A21" s="87"/>
      <c r="B21" s="14" t="s">
        <v>85</v>
      </c>
      <c r="C21" s="15"/>
      <c r="D21" s="26" t="s">
        <v>86</v>
      </c>
      <c r="E21" s="17">
        <f t="shared" si="5"/>
        <v>100000</v>
      </c>
      <c r="F21" s="17">
        <f t="shared" si="5"/>
        <v>100000</v>
      </c>
      <c r="G21" s="17">
        <f t="shared" si="5"/>
        <v>0</v>
      </c>
      <c r="H21" s="6"/>
      <c r="I21" s="6"/>
      <c r="J21" s="8"/>
    </row>
    <row r="22" spans="1:13">
      <c r="A22" s="87"/>
      <c r="B22" s="64"/>
      <c r="C22" s="66" t="s">
        <v>48</v>
      </c>
      <c r="D22" s="67" t="s">
        <v>87</v>
      </c>
      <c r="E22" s="17">
        <f>F22</f>
        <v>100000</v>
      </c>
      <c r="F22" s="17">
        <v>100000</v>
      </c>
      <c r="G22" s="17"/>
      <c r="H22" s="6"/>
      <c r="I22" s="6"/>
      <c r="J22" s="6"/>
      <c r="K22" s="6"/>
      <c r="L22" s="7"/>
      <c r="M22" s="8"/>
    </row>
    <row r="23" spans="1:13">
      <c r="M23" s="8"/>
    </row>
    <row r="24" spans="1:13">
      <c r="G24" s="8"/>
      <c r="M24" s="8"/>
    </row>
    <row r="25" spans="1:13">
      <c r="D25" s="13"/>
      <c r="M25" s="8"/>
    </row>
    <row r="26" spans="1:13">
      <c r="M26" s="8"/>
    </row>
    <row r="27" spans="1:13">
      <c r="D27" s="13"/>
      <c r="M27" s="8"/>
    </row>
    <row r="28" spans="1:13">
      <c r="M28" s="8"/>
    </row>
    <row r="29" spans="1:13">
      <c r="M29" s="8"/>
    </row>
    <row r="30" spans="1:13">
      <c r="M30" s="8"/>
    </row>
  </sheetData>
  <mergeCells count="10">
    <mergeCell ref="A21:A22"/>
    <mergeCell ref="A13:D13"/>
    <mergeCell ref="A15:A16"/>
    <mergeCell ref="A6:G9"/>
    <mergeCell ref="A10:A11"/>
    <mergeCell ref="B10:B11"/>
    <mergeCell ref="C10:C11"/>
    <mergeCell ref="D10:D11"/>
    <mergeCell ref="E10:E11"/>
    <mergeCell ref="F10:G10"/>
  </mergeCells>
  <printOptions horizontalCentered="1"/>
  <pageMargins left="0" right="0" top="0.39370078740157483" bottom="0.39370078740157483" header="0.19685039370078741" footer="0.19685039370078741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P51"/>
  <sheetViews>
    <sheetView zoomScaleNormal="75" zoomScaleSheetLayoutView="100" workbookViewId="0">
      <selection activeCell="N4" sqref="N4"/>
    </sheetView>
  </sheetViews>
  <sheetFormatPr defaultRowHeight="15.75"/>
  <cols>
    <col min="1" max="1" width="5.5703125" style="43" customWidth="1"/>
    <col min="2" max="2" width="7.42578125" style="44" customWidth="1"/>
    <col min="3" max="3" width="29.5703125" style="6" customWidth="1"/>
    <col min="4" max="4" width="11.7109375" style="6" bestFit="1" customWidth="1"/>
    <col min="5" max="5" width="11.140625" style="6" customWidth="1"/>
    <col min="6" max="6" width="13.140625" style="6" customWidth="1"/>
    <col min="7" max="7" width="13.42578125" style="6" bestFit="1" customWidth="1"/>
    <col min="8" max="8" width="9.140625" style="6" bestFit="1" customWidth="1"/>
    <col min="9" max="9" width="12" style="6" bestFit="1" customWidth="1"/>
    <col min="10" max="10" width="10.7109375" style="6" customWidth="1"/>
    <col min="11" max="11" width="8.85546875" style="6" customWidth="1"/>
    <col min="12" max="12" width="9.5703125" style="6" bestFit="1" customWidth="1"/>
    <col min="13" max="13" width="11.85546875" style="6" customWidth="1"/>
    <col min="14" max="15" width="11.85546875" style="6" bestFit="1" customWidth="1"/>
    <col min="16" max="16384" width="9.140625" style="6"/>
  </cols>
  <sheetData>
    <row r="1" spans="1:15">
      <c r="A1" s="101" t="s">
        <v>27</v>
      </c>
      <c r="B1" s="101"/>
      <c r="C1" s="101"/>
      <c r="D1" s="101"/>
      <c r="E1" s="101"/>
      <c r="F1" s="101"/>
      <c r="G1" s="101"/>
      <c r="H1" s="101"/>
      <c r="L1" s="30"/>
      <c r="N1" s="30" t="s">
        <v>44</v>
      </c>
    </row>
    <row r="2" spans="1:15">
      <c r="A2" s="101"/>
      <c r="B2" s="101"/>
      <c r="C2" s="101"/>
      <c r="D2" s="101"/>
      <c r="E2" s="101"/>
      <c r="F2" s="101"/>
      <c r="G2" s="101"/>
      <c r="H2" s="101"/>
      <c r="L2" s="30"/>
      <c r="N2" s="6" t="s">
        <v>151</v>
      </c>
      <c r="O2" s="4"/>
    </row>
    <row r="3" spans="1:15">
      <c r="A3" s="101"/>
      <c r="B3" s="101"/>
      <c r="C3" s="101"/>
      <c r="D3" s="101"/>
      <c r="E3" s="101"/>
      <c r="F3" s="101"/>
      <c r="G3" s="101"/>
      <c r="H3" s="101"/>
      <c r="L3" s="30"/>
      <c r="N3" s="6" t="s">
        <v>5</v>
      </c>
      <c r="O3" s="4"/>
    </row>
    <row r="4" spans="1:15">
      <c r="A4" s="101"/>
      <c r="B4" s="101"/>
      <c r="C4" s="101"/>
      <c r="D4" s="101"/>
      <c r="E4" s="101"/>
      <c r="F4" s="101"/>
      <c r="G4" s="101"/>
      <c r="H4" s="101"/>
      <c r="L4" s="30"/>
      <c r="N4" s="6" t="s">
        <v>152</v>
      </c>
      <c r="O4" s="4"/>
    </row>
    <row r="5" spans="1:15">
      <c r="A5" s="101"/>
      <c r="B5" s="101"/>
      <c r="C5" s="101"/>
      <c r="D5" s="101"/>
      <c r="E5" s="101"/>
      <c r="F5" s="101"/>
      <c r="G5" s="101"/>
      <c r="H5" s="101"/>
      <c r="I5" s="102"/>
      <c r="J5" s="102"/>
      <c r="K5" s="102"/>
      <c r="L5" s="102"/>
    </row>
    <row r="6" spans="1:15" ht="0.75" customHeight="1">
      <c r="A6" s="101"/>
      <c r="B6" s="101"/>
      <c r="C6" s="101"/>
      <c r="D6" s="101"/>
      <c r="E6" s="101"/>
      <c r="F6" s="101"/>
      <c r="G6" s="101"/>
      <c r="H6" s="101"/>
    </row>
    <row r="7" spans="1:15" s="4" customFormat="1" ht="15" customHeight="1">
      <c r="A7" s="103" t="s">
        <v>0</v>
      </c>
      <c r="B7" s="103" t="s">
        <v>1</v>
      </c>
      <c r="C7" s="103" t="s">
        <v>16</v>
      </c>
      <c r="D7" s="103" t="s">
        <v>23</v>
      </c>
      <c r="E7" s="103" t="s">
        <v>6</v>
      </c>
      <c r="F7" s="103"/>
      <c r="G7" s="103"/>
      <c r="H7" s="103"/>
      <c r="I7" s="103"/>
      <c r="J7" s="103"/>
      <c r="K7" s="103"/>
      <c r="L7" s="103"/>
      <c r="M7" s="103"/>
      <c r="N7" s="103"/>
      <c r="O7" s="103"/>
    </row>
    <row r="8" spans="1:15" s="4" customFormat="1" ht="12" customHeight="1">
      <c r="A8" s="103"/>
      <c r="B8" s="103"/>
      <c r="C8" s="103"/>
      <c r="D8" s="103"/>
      <c r="E8" s="103" t="s">
        <v>9</v>
      </c>
      <c r="F8" s="103" t="s">
        <v>6</v>
      </c>
      <c r="G8" s="103"/>
      <c r="H8" s="103"/>
      <c r="I8" s="103"/>
      <c r="J8" s="103"/>
      <c r="K8" s="103"/>
      <c r="L8" s="103"/>
      <c r="M8" s="103" t="s">
        <v>7</v>
      </c>
      <c r="N8" s="103" t="s">
        <v>6</v>
      </c>
      <c r="O8" s="103"/>
    </row>
    <row r="9" spans="1:15" s="4" customFormat="1" ht="36" customHeight="1">
      <c r="A9" s="103"/>
      <c r="B9" s="103"/>
      <c r="C9" s="103"/>
      <c r="D9" s="103"/>
      <c r="E9" s="103"/>
      <c r="F9" s="103" t="s">
        <v>17</v>
      </c>
      <c r="G9" s="103"/>
      <c r="H9" s="103" t="s">
        <v>18</v>
      </c>
      <c r="I9" s="103" t="s">
        <v>19</v>
      </c>
      <c r="J9" s="103" t="s">
        <v>20</v>
      </c>
      <c r="K9" s="103" t="s">
        <v>11</v>
      </c>
      <c r="L9" s="103" t="s">
        <v>10</v>
      </c>
      <c r="M9" s="103"/>
      <c r="N9" s="103" t="s">
        <v>24</v>
      </c>
      <c r="O9" s="55" t="s">
        <v>25</v>
      </c>
    </row>
    <row r="10" spans="1:15" s="31" customFormat="1" ht="120.75" customHeight="1">
      <c r="A10" s="103"/>
      <c r="B10" s="103"/>
      <c r="C10" s="103"/>
      <c r="D10" s="103"/>
      <c r="E10" s="103"/>
      <c r="F10" s="55" t="s">
        <v>21</v>
      </c>
      <c r="G10" s="55" t="s">
        <v>22</v>
      </c>
      <c r="H10" s="103"/>
      <c r="I10" s="103"/>
      <c r="J10" s="103"/>
      <c r="K10" s="103"/>
      <c r="L10" s="103"/>
      <c r="M10" s="103"/>
      <c r="N10" s="103"/>
      <c r="O10" s="47" t="s">
        <v>26</v>
      </c>
    </row>
    <row r="11" spans="1:15" s="1" customFormat="1" ht="12.75">
      <c r="A11" s="48">
        <v>1</v>
      </c>
      <c r="B11" s="48">
        <v>2</v>
      </c>
      <c r="C11" s="48">
        <v>3</v>
      </c>
      <c r="D11" s="48">
        <v>4</v>
      </c>
      <c r="E11" s="48">
        <v>5</v>
      </c>
      <c r="F11" s="48">
        <v>6</v>
      </c>
      <c r="G11" s="48">
        <v>7</v>
      </c>
      <c r="H11" s="48">
        <v>8</v>
      </c>
      <c r="I11" s="48">
        <v>9</v>
      </c>
      <c r="J11" s="48">
        <v>10</v>
      </c>
      <c r="K11" s="48">
        <v>11</v>
      </c>
      <c r="L11" s="48">
        <v>12</v>
      </c>
      <c r="M11" s="48">
        <v>13</v>
      </c>
      <c r="N11" s="48">
        <v>14</v>
      </c>
      <c r="O11" s="48">
        <v>15</v>
      </c>
    </row>
    <row r="12" spans="1:15" ht="17.25" customHeight="1">
      <c r="A12" s="32"/>
      <c r="B12" s="33"/>
      <c r="C12" s="29" t="s">
        <v>3</v>
      </c>
      <c r="D12" s="34">
        <f>D13+D15+D18+D20+D27+D29+D32+D37</f>
        <v>718773</v>
      </c>
      <c r="E12" s="34">
        <f t="shared" ref="E12:O12" si="0">E13+E15+E18+E20+E27+E29+E32+E37</f>
        <v>708273</v>
      </c>
      <c r="F12" s="34">
        <f t="shared" si="0"/>
        <v>638946</v>
      </c>
      <c r="G12" s="34">
        <f t="shared" si="0"/>
        <v>65255</v>
      </c>
      <c r="H12" s="34">
        <f t="shared" si="0"/>
        <v>0</v>
      </c>
      <c r="I12" s="34">
        <f t="shared" si="0"/>
        <v>4072</v>
      </c>
      <c r="J12" s="34">
        <f t="shared" si="0"/>
        <v>0</v>
      </c>
      <c r="K12" s="34">
        <f t="shared" si="0"/>
        <v>0</v>
      </c>
      <c r="L12" s="34">
        <f t="shared" si="0"/>
        <v>0</v>
      </c>
      <c r="M12" s="34">
        <f t="shared" si="0"/>
        <v>10500</v>
      </c>
      <c r="N12" s="34">
        <f t="shared" si="0"/>
        <v>10500</v>
      </c>
      <c r="O12" s="34">
        <f t="shared" si="0"/>
        <v>0</v>
      </c>
    </row>
    <row r="13" spans="1:15">
      <c r="A13" s="45">
        <v>600</v>
      </c>
      <c r="B13" s="36"/>
      <c r="C13" s="11" t="s">
        <v>139</v>
      </c>
      <c r="D13" s="37">
        <f>D14</f>
        <v>12000</v>
      </c>
      <c r="E13" s="37">
        <f t="shared" ref="E13:O13" si="1">E14</f>
        <v>12000</v>
      </c>
      <c r="F13" s="37">
        <f t="shared" si="1"/>
        <v>12000</v>
      </c>
      <c r="G13" s="37">
        <f t="shared" si="1"/>
        <v>0</v>
      </c>
      <c r="H13" s="37">
        <f t="shared" si="1"/>
        <v>0</v>
      </c>
      <c r="I13" s="37">
        <f t="shared" si="1"/>
        <v>0</v>
      </c>
      <c r="J13" s="37">
        <f t="shared" si="1"/>
        <v>0</v>
      </c>
      <c r="K13" s="37">
        <f t="shared" si="1"/>
        <v>0</v>
      </c>
      <c r="L13" s="37">
        <f t="shared" si="1"/>
        <v>0</v>
      </c>
      <c r="M13" s="37">
        <f t="shared" si="1"/>
        <v>0</v>
      </c>
      <c r="N13" s="37">
        <f t="shared" si="1"/>
        <v>0</v>
      </c>
      <c r="O13" s="37">
        <f t="shared" si="1"/>
        <v>0</v>
      </c>
    </row>
    <row r="14" spans="1:15">
      <c r="A14" s="77"/>
      <c r="B14" s="61">
        <v>60014</v>
      </c>
      <c r="C14" s="76" t="s">
        <v>59</v>
      </c>
      <c r="D14" s="38">
        <f t="shared" ref="D14" si="2">E14+M14</f>
        <v>12000</v>
      </c>
      <c r="E14" s="38">
        <f t="shared" ref="E14" si="3">F14+G14+H14+I14+J14+K14+L14</f>
        <v>12000</v>
      </c>
      <c r="F14" s="38">
        <v>12000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</row>
    <row r="15" spans="1:15">
      <c r="A15" s="45">
        <v>700</v>
      </c>
      <c r="B15" s="36"/>
      <c r="C15" s="11" t="s">
        <v>54</v>
      </c>
      <c r="D15" s="37">
        <f>D16+D17</f>
        <v>38000</v>
      </c>
      <c r="E15" s="37">
        <f t="shared" ref="E15:O15" si="4">E16+E17</f>
        <v>38000</v>
      </c>
      <c r="F15" s="37">
        <f t="shared" si="4"/>
        <v>38000</v>
      </c>
      <c r="G15" s="37">
        <f t="shared" si="4"/>
        <v>0</v>
      </c>
      <c r="H15" s="37">
        <f t="shared" si="4"/>
        <v>0</v>
      </c>
      <c r="I15" s="37">
        <f t="shared" si="4"/>
        <v>0</v>
      </c>
      <c r="J15" s="37">
        <f t="shared" si="4"/>
        <v>0</v>
      </c>
      <c r="K15" s="37">
        <f t="shared" si="4"/>
        <v>0</v>
      </c>
      <c r="L15" s="37">
        <f t="shared" si="4"/>
        <v>0</v>
      </c>
      <c r="M15" s="37">
        <f t="shared" si="4"/>
        <v>0</v>
      </c>
      <c r="N15" s="37">
        <f t="shared" si="4"/>
        <v>0</v>
      </c>
      <c r="O15" s="37">
        <f t="shared" si="4"/>
        <v>0</v>
      </c>
    </row>
    <row r="16" spans="1:15" ht="31.5">
      <c r="A16" s="110"/>
      <c r="B16" s="61">
        <v>70005</v>
      </c>
      <c r="C16" s="16" t="s">
        <v>140</v>
      </c>
      <c r="D16" s="38">
        <f t="shared" ref="D16:D17" si="5">E16+M16</f>
        <v>29000</v>
      </c>
      <c r="E16" s="38">
        <f t="shared" ref="E16:E17" si="6">F16+G16+H16+I16+J16+K16+L16</f>
        <v>29000</v>
      </c>
      <c r="F16" s="38">
        <v>29000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  <c r="O16" s="38">
        <v>0</v>
      </c>
    </row>
    <row r="17" spans="1:16">
      <c r="A17" s="111"/>
      <c r="B17" s="61" t="s">
        <v>130</v>
      </c>
      <c r="C17" s="27" t="s">
        <v>146</v>
      </c>
      <c r="D17" s="38">
        <f t="shared" si="5"/>
        <v>9000</v>
      </c>
      <c r="E17" s="38">
        <f t="shared" si="6"/>
        <v>9000</v>
      </c>
      <c r="F17" s="38">
        <v>9000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  <c r="O17" s="38">
        <v>0</v>
      </c>
    </row>
    <row r="18" spans="1:16">
      <c r="A18" s="45">
        <v>710</v>
      </c>
      <c r="B18" s="36"/>
      <c r="C18" s="11" t="s">
        <v>141</v>
      </c>
      <c r="D18" s="37">
        <f>D19</f>
        <v>33000</v>
      </c>
      <c r="E18" s="37">
        <f t="shared" ref="E18" si="7">E19</f>
        <v>33000</v>
      </c>
      <c r="F18" s="37">
        <f>F19</f>
        <v>33000</v>
      </c>
      <c r="G18" s="37">
        <f t="shared" ref="G18:O18" si="8">G19</f>
        <v>0</v>
      </c>
      <c r="H18" s="37">
        <f t="shared" si="8"/>
        <v>0</v>
      </c>
      <c r="I18" s="37">
        <f t="shared" si="8"/>
        <v>0</v>
      </c>
      <c r="J18" s="37">
        <f t="shared" si="8"/>
        <v>0</v>
      </c>
      <c r="K18" s="37">
        <f t="shared" si="8"/>
        <v>0</v>
      </c>
      <c r="L18" s="37">
        <f t="shared" si="8"/>
        <v>0</v>
      </c>
      <c r="M18" s="37">
        <f t="shared" si="8"/>
        <v>0</v>
      </c>
      <c r="N18" s="37">
        <f t="shared" si="8"/>
        <v>0</v>
      </c>
      <c r="O18" s="37">
        <f t="shared" si="8"/>
        <v>0</v>
      </c>
    </row>
    <row r="19" spans="1:16" ht="31.5">
      <c r="A19" s="77"/>
      <c r="B19" s="61">
        <v>71012</v>
      </c>
      <c r="C19" s="16" t="s">
        <v>142</v>
      </c>
      <c r="D19" s="38">
        <f t="shared" ref="D19" si="9">E19+M19</f>
        <v>33000</v>
      </c>
      <c r="E19" s="38">
        <f t="shared" ref="E19" si="10">F19+G19+H19+I19+J19+K19+L19</f>
        <v>33000</v>
      </c>
      <c r="F19" s="38">
        <v>33000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  <c r="O19" s="38">
        <v>0</v>
      </c>
    </row>
    <row r="20" spans="1:16">
      <c r="A20" s="45" t="s">
        <v>29</v>
      </c>
      <c r="B20" s="36"/>
      <c r="C20" s="11" t="s">
        <v>40</v>
      </c>
      <c r="D20" s="37">
        <f>D21+D22+D23+D24+D25+D26</f>
        <v>378103</v>
      </c>
      <c r="E20" s="37">
        <f t="shared" ref="E20:O20" si="11">E21+E22+E23+E24+E25+E26</f>
        <v>378103</v>
      </c>
      <c r="F20" s="37">
        <f t="shared" si="11"/>
        <v>352301</v>
      </c>
      <c r="G20" s="37">
        <f t="shared" si="11"/>
        <v>24302</v>
      </c>
      <c r="H20" s="37">
        <f t="shared" si="11"/>
        <v>0</v>
      </c>
      <c r="I20" s="37">
        <f t="shared" si="11"/>
        <v>1500</v>
      </c>
      <c r="J20" s="37">
        <f t="shared" si="11"/>
        <v>0</v>
      </c>
      <c r="K20" s="37">
        <f t="shared" si="11"/>
        <v>0</v>
      </c>
      <c r="L20" s="37">
        <f t="shared" si="11"/>
        <v>0</v>
      </c>
      <c r="M20" s="37">
        <f t="shared" si="11"/>
        <v>0</v>
      </c>
      <c r="N20" s="37">
        <f t="shared" si="11"/>
        <v>0</v>
      </c>
      <c r="O20" s="37">
        <f t="shared" si="11"/>
        <v>0</v>
      </c>
    </row>
    <row r="21" spans="1:16">
      <c r="A21" s="104"/>
      <c r="B21" s="61" t="s">
        <v>112</v>
      </c>
      <c r="C21" s="16" t="s">
        <v>113</v>
      </c>
      <c r="D21" s="38">
        <f t="shared" ref="D21" si="12">E21+M21</f>
        <v>53364</v>
      </c>
      <c r="E21" s="38">
        <f t="shared" ref="E21" si="13">F21+G21+H21+I21+J21+K21+L21</f>
        <v>53364</v>
      </c>
      <c r="F21" s="38">
        <v>52764</v>
      </c>
      <c r="G21" s="38">
        <v>600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  <c r="O21" s="38">
        <v>0</v>
      </c>
    </row>
    <row r="22" spans="1:16">
      <c r="A22" s="105"/>
      <c r="B22" s="61" t="s">
        <v>51</v>
      </c>
      <c r="C22" s="27" t="s">
        <v>66</v>
      </c>
      <c r="D22" s="38">
        <f>E22+M22</f>
        <v>46655</v>
      </c>
      <c r="E22" s="38">
        <f>F22+G22+H22+I22+J22+K22+L22</f>
        <v>46655</v>
      </c>
      <c r="F22" s="38">
        <v>44855</v>
      </c>
      <c r="G22" s="38">
        <v>1000</v>
      </c>
      <c r="H22" s="38">
        <v>0</v>
      </c>
      <c r="I22" s="38">
        <v>800</v>
      </c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38">
        <v>0</v>
      </c>
    </row>
    <row r="23" spans="1:16">
      <c r="A23" s="105"/>
      <c r="B23" s="61" t="s">
        <v>49</v>
      </c>
      <c r="C23" s="27" t="s">
        <v>64</v>
      </c>
      <c r="D23" s="38">
        <f t="shared" ref="D23:D26" si="14">E23+M23</f>
        <v>149630</v>
      </c>
      <c r="E23" s="38">
        <f t="shared" ref="E23:E26" si="15">F23+G23+H23+I23+J23+K23+L23</f>
        <v>149630</v>
      </c>
      <c r="F23" s="38">
        <f>(67026-920)+71500</f>
        <v>137606</v>
      </c>
      <c r="G23" s="38">
        <f>1000+9200+220+1600+4</f>
        <v>12024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38">
        <v>0</v>
      </c>
    </row>
    <row r="24" spans="1:16">
      <c r="A24" s="105"/>
      <c r="B24" s="61" t="s">
        <v>34</v>
      </c>
      <c r="C24" s="16" t="s">
        <v>31</v>
      </c>
      <c r="D24" s="38">
        <f t="shared" si="14"/>
        <v>76226</v>
      </c>
      <c r="E24" s="38">
        <f t="shared" si="15"/>
        <v>76226</v>
      </c>
      <c r="F24" s="38">
        <f>25000+22126+26000</f>
        <v>73126</v>
      </c>
      <c r="G24" s="38">
        <v>3100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</row>
    <row r="25" spans="1:16">
      <c r="A25" s="105"/>
      <c r="B25" s="61" t="s">
        <v>114</v>
      </c>
      <c r="C25" s="16" t="s">
        <v>115</v>
      </c>
      <c r="D25" s="38">
        <f t="shared" si="14"/>
        <v>28150</v>
      </c>
      <c r="E25" s="38">
        <f t="shared" si="15"/>
        <v>28150</v>
      </c>
      <c r="F25" s="38">
        <v>27450</v>
      </c>
      <c r="G25" s="38">
        <v>0</v>
      </c>
      <c r="H25" s="38">
        <v>0</v>
      </c>
      <c r="I25" s="38">
        <v>700</v>
      </c>
      <c r="J25" s="38">
        <v>0</v>
      </c>
      <c r="K25" s="38">
        <v>0</v>
      </c>
      <c r="L25" s="38">
        <v>0</v>
      </c>
      <c r="M25" s="38">
        <f t="shared" ref="M25" si="16">N25</f>
        <v>0</v>
      </c>
      <c r="N25" s="38">
        <v>0</v>
      </c>
      <c r="O25" s="38">
        <v>0</v>
      </c>
    </row>
    <row r="26" spans="1:16">
      <c r="A26" s="106"/>
      <c r="B26" s="61" t="s">
        <v>50</v>
      </c>
      <c r="C26" s="16" t="s">
        <v>61</v>
      </c>
      <c r="D26" s="38">
        <f t="shared" si="14"/>
        <v>24078</v>
      </c>
      <c r="E26" s="38">
        <f t="shared" si="15"/>
        <v>24078</v>
      </c>
      <c r="F26" s="38">
        <v>16500</v>
      </c>
      <c r="G26" s="38">
        <f>698+2400+4480</f>
        <v>7578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</row>
    <row r="27" spans="1:16">
      <c r="A27" s="45">
        <v>852</v>
      </c>
      <c r="B27" s="39"/>
      <c r="C27" s="21" t="s">
        <v>57</v>
      </c>
      <c r="D27" s="37">
        <f>D28</f>
        <v>87882</v>
      </c>
      <c r="E27" s="37">
        <f t="shared" ref="E27:O27" si="17">E28</f>
        <v>87882</v>
      </c>
      <c r="F27" s="37">
        <f t="shared" si="17"/>
        <v>79000</v>
      </c>
      <c r="G27" s="37">
        <f t="shared" si="17"/>
        <v>8882</v>
      </c>
      <c r="H27" s="37">
        <f t="shared" si="17"/>
        <v>0</v>
      </c>
      <c r="I27" s="37">
        <f t="shared" si="17"/>
        <v>0</v>
      </c>
      <c r="J27" s="37">
        <f t="shared" si="17"/>
        <v>0</v>
      </c>
      <c r="K27" s="37">
        <f t="shared" si="17"/>
        <v>0</v>
      </c>
      <c r="L27" s="37">
        <f t="shared" si="17"/>
        <v>0</v>
      </c>
      <c r="M27" s="37">
        <f t="shared" si="17"/>
        <v>0</v>
      </c>
      <c r="N27" s="37">
        <f t="shared" si="17"/>
        <v>0</v>
      </c>
      <c r="O27" s="37">
        <f t="shared" si="17"/>
        <v>0</v>
      </c>
    </row>
    <row r="28" spans="1:16" s="4" customFormat="1">
      <c r="A28" s="40"/>
      <c r="B28" s="41" t="s">
        <v>109</v>
      </c>
      <c r="C28" s="16" t="s">
        <v>108</v>
      </c>
      <c r="D28" s="38">
        <f t="shared" ref="D28" si="18">E28+M28</f>
        <v>87882</v>
      </c>
      <c r="E28" s="38">
        <f t="shared" ref="E28" si="19">F28+G28+H28+I28+J28+K28+L28</f>
        <v>87882</v>
      </c>
      <c r="F28" s="38">
        <f>39000+40000</f>
        <v>79000</v>
      </c>
      <c r="G28" s="38">
        <v>8882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42"/>
    </row>
    <row r="29" spans="1:16" ht="31.5">
      <c r="A29" s="45">
        <v>853</v>
      </c>
      <c r="B29" s="39"/>
      <c r="C29" s="11" t="s">
        <v>38</v>
      </c>
      <c r="D29" s="37">
        <f>D30+D31</f>
        <v>76077</v>
      </c>
      <c r="E29" s="37">
        <f t="shared" ref="E29:O29" si="20">E30+E31</f>
        <v>76077</v>
      </c>
      <c r="F29" s="37">
        <f t="shared" si="20"/>
        <v>61374</v>
      </c>
      <c r="G29" s="37">
        <f t="shared" si="20"/>
        <v>14703</v>
      </c>
      <c r="H29" s="37">
        <f t="shared" si="20"/>
        <v>0</v>
      </c>
      <c r="I29" s="37">
        <f t="shared" si="20"/>
        <v>0</v>
      </c>
      <c r="J29" s="37">
        <f t="shared" si="20"/>
        <v>0</v>
      </c>
      <c r="K29" s="37">
        <f t="shared" si="20"/>
        <v>0</v>
      </c>
      <c r="L29" s="37">
        <f t="shared" si="20"/>
        <v>0</v>
      </c>
      <c r="M29" s="37">
        <f t="shared" si="20"/>
        <v>0</v>
      </c>
      <c r="N29" s="37">
        <f t="shared" si="20"/>
        <v>0</v>
      </c>
      <c r="O29" s="37">
        <f t="shared" si="20"/>
        <v>0</v>
      </c>
    </row>
    <row r="30" spans="1:16" s="4" customFormat="1" ht="25.5">
      <c r="A30" s="40"/>
      <c r="B30" s="41" t="s">
        <v>138</v>
      </c>
      <c r="C30" s="76" t="s">
        <v>143</v>
      </c>
      <c r="D30" s="38">
        <f t="shared" ref="D30" si="21">E30+M30</f>
        <v>20000</v>
      </c>
      <c r="E30" s="38">
        <f t="shared" ref="E30" si="22">F30+G30+H30+I30+J30+K30+L30</f>
        <v>20000</v>
      </c>
      <c r="F30" s="38">
        <v>10000</v>
      </c>
      <c r="G30" s="38">
        <v>10000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38">
        <v>0</v>
      </c>
      <c r="O30" s="38">
        <v>0</v>
      </c>
      <c r="P30" s="42"/>
    </row>
    <row r="31" spans="1:16" s="4" customFormat="1">
      <c r="A31" s="40"/>
      <c r="B31" s="41" t="s">
        <v>125</v>
      </c>
      <c r="C31" s="16" t="s">
        <v>126</v>
      </c>
      <c r="D31" s="38">
        <f t="shared" ref="D31" si="23">E31+M31</f>
        <v>56077</v>
      </c>
      <c r="E31" s="38">
        <f t="shared" ref="E31" si="24">F31+G31+H31+I31+J31+K31+L31</f>
        <v>56077</v>
      </c>
      <c r="F31" s="38">
        <v>51374</v>
      </c>
      <c r="G31" s="38">
        <v>4703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f>N31</f>
        <v>0</v>
      </c>
      <c r="N31" s="38">
        <v>0</v>
      </c>
      <c r="O31" s="38">
        <v>0</v>
      </c>
      <c r="P31" s="42"/>
    </row>
    <row r="32" spans="1:16" ht="31.5">
      <c r="A32" s="45" t="s">
        <v>106</v>
      </c>
      <c r="B32" s="39"/>
      <c r="C32" s="11" t="s">
        <v>41</v>
      </c>
      <c r="D32" s="37">
        <f>D33+D34+D35+D36</f>
        <v>90911</v>
      </c>
      <c r="E32" s="37">
        <f t="shared" ref="E32:O32" si="25">E33+E34+E35+E36</f>
        <v>80411</v>
      </c>
      <c r="F32" s="37">
        <f t="shared" si="25"/>
        <v>63271</v>
      </c>
      <c r="G32" s="37">
        <f t="shared" si="25"/>
        <v>14568</v>
      </c>
      <c r="H32" s="37">
        <f t="shared" si="25"/>
        <v>0</v>
      </c>
      <c r="I32" s="37">
        <f t="shared" si="25"/>
        <v>2572</v>
      </c>
      <c r="J32" s="37">
        <f t="shared" si="25"/>
        <v>0</v>
      </c>
      <c r="K32" s="37">
        <f t="shared" si="25"/>
        <v>0</v>
      </c>
      <c r="L32" s="37">
        <f t="shared" si="25"/>
        <v>0</v>
      </c>
      <c r="M32" s="37">
        <f t="shared" si="25"/>
        <v>10500</v>
      </c>
      <c r="N32" s="37">
        <f t="shared" si="25"/>
        <v>10500</v>
      </c>
      <c r="O32" s="37">
        <f t="shared" si="25"/>
        <v>0</v>
      </c>
    </row>
    <row r="33" spans="1:16">
      <c r="A33" s="107"/>
      <c r="B33" s="15" t="s">
        <v>118</v>
      </c>
      <c r="C33" s="28" t="s">
        <v>119</v>
      </c>
      <c r="D33" s="38">
        <f t="shared" ref="D33" si="26">E33+M33</f>
        <v>4376</v>
      </c>
      <c r="E33" s="38">
        <f t="shared" ref="E33" si="27">F33+G33+H33+I33+J33+K33+L33</f>
        <v>4376</v>
      </c>
      <c r="F33" s="38">
        <v>4376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38">
        <v>0</v>
      </c>
      <c r="O33" s="38">
        <v>0</v>
      </c>
    </row>
    <row r="34" spans="1:16" ht="31.5">
      <c r="A34" s="108"/>
      <c r="B34" s="15" t="s">
        <v>116</v>
      </c>
      <c r="C34" s="28" t="s">
        <v>117</v>
      </c>
      <c r="D34" s="38">
        <f t="shared" ref="D34" si="28">E34+M34</f>
        <v>49135</v>
      </c>
      <c r="E34" s="38">
        <f>F34+G34+H34+I34+J34+K34+L34</f>
        <v>49135</v>
      </c>
      <c r="F34" s="38">
        <v>43235</v>
      </c>
      <c r="G34" s="38">
        <f>2302+1026</f>
        <v>3328</v>
      </c>
      <c r="H34" s="38">
        <v>0</v>
      </c>
      <c r="I34" s="38">
        <v>2572</v>
      </c>
      <c r="J34" s="38">
        <v>0</v>
      </c>
      <c r="K34" s="38">
        <v>0</v>
      </c>
      <c r="L34" s="38">
        <v>0</v>
      </c>
      <c r="M34" s="38">
        <v>0</v>
      </c>
      <c r="N34" s="38">
        <v>0</v>
      </c>
      <c r="O34" s="38">
        <v>0</v>
      </c>
    </row>
    <row r="35" spans="1:16" ht="47.25">
      <c r="A35" s="108"/>
      <c r="B35" s="15" t="s">
        <v>110</v>
      </c>
      <c r="C35" s="28" t="s">
        <v>111</v>
      </c>
      <c r="D35" s="38">
        <f t="shared" ref="D35" si="29">E35+M35</f>
        <v>24400</v>
      </c>
      <c r="E35" s="38">
        <f t="shared" ref="E35" si="30">F35+G35+H35+I35+J35+K35+L35</f>
        <v>24400</v>
      </c>
      <c r="F35" s="38">
        <v>15660</v>
      </c>
      <c r="G35" s="38">
        <v>8740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38">
        <v>0</v>
      </c>
      <c r="O35" s="38">
        <v>0</v>
      </c>
    </row>
    <row r="36" spans="1:16">
      <c r="A36" s="109"/>
      <c r="B36" s="15" t="s">
        <v>107</v>
      </c>
      <c r="C36" s="27" t="s">
        <v>105</v>
      </c>
      <c r="D36" s="38">
        <f t="shared" ref="D36" si="31">E36+M36</f>
        <v>13000</v>
      </c>
      <c r="E36" s="38">
        <f t="shared" ref="E36" si="32">F36+G36+H36+I36+J36+K36+L36</f>
        <v>2500</v>
      </c>
      <c r="F36" s="38">
        <v>0</v>
      </c>
      <c r="G36" s="38">
        <v>2500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10500</v>
      </c>
      <c r="N36" s="38">
        <v>10500</v>
      </c>
      <c r="O36" s="38">
        <v>0</v>
      </c>
    </row>
    <row r="37" spans="1:16">
      <c r="A37" s="45">
        <v>926</v>
      </c>
      <c r="B37" s="36"/>
      <c r="C37" s="21" t="s">
        <v>58</v>
      </c>
      <c r="D37" s="37">
        <f>D38</f>
        <v>2800</v>
      </c>
      <c r="E37" s="37">
        <f t="shared" ref="E37:O37" si="33">E38</f>
        <v>2800</v>
      </c>
      <c r="F37" s="37">
        <f t="shared" si="33"/>
        <v>0</v>
      </c>
      <c r="G37" s="37">
        <f t="shared" si="33"/>
        <v>2800</v>
      </c>
      <c r="H37" s="37">
        <f t="shared" si="33"/>
        <v>0</v>
      </c>
      <c r="I37" s="37">
        <f t="shared" si="33"/>
        <v>0</v>
      </c>
      <c r="J37" s="37">
        <f t="shared" si="33"/>
        <v>0</v>
      </c>
      <c r="K37" s="37">
        <f t="shared" si="33"/>
        <v>0</v>
      </c>
      <c r="L37" s="37">
        <f t="shared" si="33"/>
        <v>0</v>
      </c>
      <c r="M37" s="37">
        <f t="shared" si="33"/>
        <v>0</v>
      </c>
      <c r="N37" s="37">
        <f t="shared" si="33"/>
        <v>0</v>
      </c>
      <c r="O37" s="37">
        <f t="shared" si="33"/>
        <v>0</v>
      </c>
    </row>
    <row r="38" spans="1:16" s="4" customFormat="1">
      <c r="A38" s="40"/>
      <c r="B38" s="15" t="s">
        <v>52</v>
      </c>
      <c r="C38" s="27" t="s">
        <v>65</v>
      </c>
      <c r="D38" s="38">
        <f>E38+M38</f>
        <v>2800</v>
      </c>
      <c r="E38" s="38">
        <f>F38+G38+H38+I38+J38+K38+L38</f>
        <v>2800</v>
      </c>
      <c r="F38" s="38">
        <v>0</v>
      </c>
      <c r="G38" s="38">
        <v>2800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f>N38</f>
        <v>0</v>
      </c>
      <c r="N38" s="38">
        <v>0</v>
      </c>
      <c r="O38" s="38">
        <v>0</v>
      </c>
      <c r="P38" s="42"/>
    </row>
    <row r="44" spans="1:16">
      <c r="E44" s="8"/>
      <c r="G44" s="6">
        <v>471814</v>
      </c>
    </row>
    <row r="45" spans="1:16">
      <c r="G45" s="6">
        <v>87882</v>
      </c>
      <c r="J45" s="6">
        <v>24400</v>
      </c>
    </row>
    <row r="46" spans="1:16">
      <c r="G46" s="6">
        <v>56077</v>
      </c>
      <c r="J46" s="6">
        <v>78130</v>
      </c>
    </row>
    <row r="47" spans="1:16">
      <c r="G47" s="6">
        <v>103000</v>
      </c>
      <c r="J47" s="6">
        <v>96426</v>
      </c>
    </row>
    <row r="48" spans="1:16">
      <c r="G48" s="6">
        <f>G44+G45+G46+G47</f>
        <v>718773</v>
      </c>
      <c r="J48" s="6">
        <v>52235</v>
      </c>
    </row>
    <row r="49" spans="10:10">
      <c r="J49" s="6">
        <v>91178</v>
      </c>
    </row>
    <row r="50" spans="10:10">
      <c r="J50" s="6">
        <v>129445</v>
      </c>
    </row>
    <row r="51" spans="10:10">
      <c r="J51" s="6">
        <f>SUM(J45:J50)</f>
        <v>471814</v>
      </c>
    </row>
  </sheetData>
  <mergeCells count="22">
    <mergeCell ref="M8:M10"/>
    <mergeCell ref="F8:L8"/>
    <mergeCell ref="H9:H10"/>
    <mergeCell ref="A21:A26"/>
    <mergeCell ref="A33:A36"/>
    <mergeCell ref="A16:A17"/>
    <mergeCell ref="A1:H4"/>
    <mergeCell ref="A5:H6"/>
    <mergeCell ref="I5:L5"/>
    <mergeCell ref="A7:A10"/>
    <mergeCell ref="B7:B10"/>
    <mergeCell ref="K9:K10"/>
    <mergeCell ref="D7:D10"/>
    <mergeCell ref="I9:I10"/>
    <mergeCell ref="E7:O7"/>
    <mergeCell ref="C7:C10"/>
    <mergeCell ref="N8:O8"/>
    <mergeCell ref="N9:N10"/>
    <mergeCell ref="F9:G9"/>
    <mergeCell ref="L9:L10"/>
    <mergeCell ref="E8:E10"/>
    <mergeCell ref="J9:J10"/>
  </mergeCells>
  <phoneticPr fontId="0" type="noConversion"/>
  <printOptions horizontalCentered="1"/>
  <pageMargins left="0.19685039370078741" right="0.19685039370078741" top="0.59055118110236227" bottom="0.59055118110236227" header="0" footer="0"/>
  <pageSetup paperSize="9" scale="82" orientation="landscape" horizontalDpi="4294967293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tabSelected="1" zoomScaleNormal="75" zoomScaleSheetLayoutView="100" workbookViewId="0">
      <selection activeCell="N4" sqref="N4"/>
    </sheetView>
  </sheetViews>
  <sheetFormatPr defaultRowHeight="15.75"/>
  <cols>
    <col min="1" max="1" width="5.5703125" style="43" customWidth="1"/>
    <col min="2" max="2" width="7.42578125" style="44" customWidth="1"/>
    <col min="3" max="3" width="29.5703125" style="6" customWidth="1"/>
    <col min="4" max="4" width="11.7109375" style="6" bestFit="1" customWidth="1"/>
    <col min="5" max="5" width="11.140625" style="6" customWidth="1"/>
    <col min="6" max="6" width="10.5703125" style="6" customWidth="1"/>
    <col min="7" max="7" width="13.5703125" style="6" bestFit="1" customWidth="1"/>
    <col min="8" max="8" width="11.42578125" style="6" customWidth="1"/>
    <col min="9" max="9" width="12" style="6" bestFit="1" customWidth="1"/>
    <col min="10" max="10" width="10.7109375" style="6" customWidth="1"/>
    <col min="11" max="11" width="8.85546875" style="6" customWidth="1"/>
    <col min="12" max="12" width="11.28515625" style="6" bestFit="1" customWidth="1"/>
    <col min="13" max="13" width="11.85546875" style="6" customWidth="1"/>
    <col min="14" max="15" width="11.85546875" style="6" bestFit="1" customWidth="1"/>
    <col min="16" max="16384" width="9.140625" style="6"/>
  </cols>
  <sheetData>
    <row r="1" spans="1:17">
      <c r="A1" s="101" t="s">
        <v>36</v>
      </c>
      <c r="B1" s="101"/>
      <c r="C1" s="101"/>
      <c r="D1" s="101"/>
      <c r="E1" s="101"/>
      <c r="F1" s="101"/>
      <c r="G1" s="101"/>
      <c r="H1" s="101"/>
      <c r="L1" s="30"/>
      <c r="N1" s="30" t="s">
        <v>73</v>
      </c>
    </row>
    <row r="2" spans="1:17">
      <c r="A2" s="101"/>
      <c r="B2" s="101"/>
      <c r="C2" s="101"/>
      <c r="D2" s="101"/>
      <c r="E2" s="101"/>
      <c r="F2" s="101"/>
      <c r="G2" s="101"/>
      <c r="H2" s="101"/>
      <c r="L2" s="30"/>
      <c r="N2" s="6" t="s">
        <v>151</v>
      </c>
      <c r="O2" s="4"/>
    </row>
    <row r="3" spans="1:17">
      <c r="A3" s="101"/>
      <c r="B3" s="101"/>
      <c r="C3" s="101"/>
      <c r="D3" s="101"/>
      <c r="E3" s="101"/>
      <c r="F3" s="101"/>
      <c r="G3" s="101"/>
      <c r="H3" s="101"/>
      <c r="L3" s="30"/>
      <c r="N3" s="6" t="s">
        <v>5</v>
      </c>
      <c r="O3" s="4"/>
    </row>
    <row r="4" spans="1:17">
      <c r="A4" s="101"/>
      <c r="B4" s="101"/>
      <c r="C4" s="101"/>
      <c r="D4" s="101"/>
      <c r="E4" s="101"/>
      <c r="F4" s="101"/>
      <c r="G4" s="101"/>
      <c r="H4" s="101"/>
      <c r="L4" s="30"/>
      <c r="N4" s="6" t="s">
        <v>152</v>
      </c>
      <c r="O4" s="4"/>
    </row>
    <row r="5" spans="1:17">
      <c r="A5" s="101"/>
      <c r="B5" s="101"/>
      <c r="C5" s="101"/>
      <c r="D5" s="101"/>
      <c r="E5" s="101"/>
      <c r="F5" s="101"/>
      <c r="G5" s="101"/>
      <c r="H5" s="101"/>
      <c r="I5" s="102"/>
      <c r="J5" s="102"/>
      <c r="K5" s="102"/>
      <c r="L5" s="102"/>
    </row>
    <row r="6" spans="1:17" ht="0.75" customHeight="1">
      <c r="A6" s="101"/>
      <c r="B6" s="101"/>
      <c r="C6" s="101"/>
      <c r="D6" s="101"/>
      <c r="E6" s="101"/>
      <c r="F6" s="101"/>
      <c r="G6" s="101"/>
      <c r="H6" s="101"/>
    </row>
    <row r="7" spans="1:17" s="4" customFormat="1" ht="15" customHeight="1">
      <c r="A7" s="103" t="s">
        <v>0</v>
      </c>
      <c r="B7" s="103" t="s">
        <v>1</v>
      </c>
      <c r="C7" s="103" t="s">
        <v>16</v>
      </c>
      <c r="D7" s="103" t="s">
        <v>23</v>
      </c>
      <c r="E7" s="103" t="s">
        <v>6</v>
      </c>
      <c r="F7" s="103"/>
      <c r="G7" s="103"/>
      <c r="H7" s="103"/>
      <c r="I7" s="103"/>
      <c r="J7" s="103"/>
      <c r="K7" s="103"/>
      <c r="L7" s="103"/>
      <c r="M7" s="103"/>
      <c r="N7" s="103"/>
      <c r="O7" s="103"/>
    </row>
    <row r="8" spans="1:17" s="4" customFormat="1" ht="19.5" customHeight="1">
      <c r="A8" s="103"/>
      <c r="B8" s="103"/>
      <c r="C8" s="103"/>
      <c r="D8" s="103"/>
      <c r="E8" s="103" t="s">
        <v>9</v>
      </c>
      <c r="F8" s="103" t="s">
        <v>6</v>
      </c>
      <c r="G8" s="103"/>
      <c r="H8" s="103"/>
      <c r="I8" s="103"/>
      <c r="J8" s="103"/>
      <c r="K8" s="103"/>
      <c r="L8" s="103"/>
      <c r="M8" s="103" t="s">
        <v>7</v>
      </c>
      <c r="N8" s="103" t="s">
        <v>6</v>
      </c>
      <c r="O8" s="103"/>
    </row>
    <row r="9" spans="1:17" s="4" customFormat="1" ht="36" customHeight="1">
      <c r="A9" s="103"/>
      <c r="B9" s="103"/>
      <c r="C9" s="103"/>
      <c r="D9" s="103"/>
      <c r="E9" s="103"/>
      <c r="F9" s="103" t="s">
        <v>17</v>
      </c>
      <c r="G9" s="103"/>
      <c r="H9" s="103" t="s">
        <v>18</v>
      </c>
      <c r="I9" s="103" t="s">
        <v>19</v>
      </c>
      <c r="J9" s="103" t="s">
        <v>20</v>
      </c>
      <c r="K9" s="103" t="s">
        <v>11</v>
      </c>
      <c r="L9" s="103" t="s">
        <v>10</v>
      </c>
      <c r="M9" s="103"/>
      <c r="N9" s="103" t="s">
        <v>24</v>
      </c>
      <c r="O9" s="55" t="s">
        <v>25</v>
      </c>
      <c r="Q9" s="4" t="s">
        <v>37</v>
      </c>
    </row>
    <row r="10" spans="1:17" s="31" customFormat="1" ht="97.5" customHeight="1">
      <c r="A10" s="103"/>
      <c r="B10" s="103"/>
      <c r="C10" s="103"/>
      <c r="D10" s="103"/>
      <c r="E10" s="103"/>
      <c r="F10" s="55" t="s">
        <v>21</v>
      </c>
      <c r="G10" s="55" t="s">
        <v>22</v>
      </c>
      <c r="H10" s="103"/>
      <c r="I10" s="103"/>
      <c r="J10" s="103"/>
      <c r="K10" s="103"/>
      <c r="L10" s="103"/>
      <c r="M10" s="103"/>
      <c r="N10" s="103"/>
      <c r="O10" s="47" t="s">
        <v>26</v>
      </c>
    </row>
    <row r="11" spans="1:17" s="1" customFormat="1" ht="12.75">
      <c r="A11" s="48">
        <v>1</v>
      </c>
      <c r="B11" s="48">
        <v>2</v>
      </c>
      <c r="C11" s="48">
        <v>3</v>
      </c>
      <c r="D11" s="48">
        <v>4</v>
      </c>
      <c r="E11" s="48">
        <v>5</v>
      </c>
      <c r="F11" s="48">
        <v>6</v>
      </c>
      <c r="G11" s="48">
        <v>7</v>
      </c>
      <c r="H11" s="48">
        <v>8</v>
      </c>
      <c r="I11" s="48">
        <v>9</v>
      </c>
      <c r="J11" s="48">
        <v>10</v>
      </c>
      <c r="K11" s="48">
        <v>11</v>
      </c>
      <c r="L11" s="48">
        <v>12</v>
      </c>
      <c r="M11" s="48">
        <v>13</v>
      </c>
      <c r="N11" s="48">
        <v>14</v>
      </c>
      <c r="O11" s="48">
        <v>15</v>
      </c>
    </row>
    <row r="12" spans="1:17" ht="17.25" customHeight="1">
      <c r="A12" s="32"/>
      <c r="B12" s="33"/>
      <c r="C12" s="29" t="s">
        <v>3</v>
      </c>
      <c r="D12" s="34">
        <f>D13+D15+D17+D20+D23</f>
        <v>556340</v>
      </c>
      <c r="E12" s="34">
        <f t="shared" ref="E12:O12" si="0">E13+E15+E17+E20+E23</f>
        <v>556340</v>
      </c>
      <c r="F12" s="34">
        <f t="shared" si="0"/>
        <v>0</v>
      </c>
      <c r="G12" s="34">
        <f t="shared" si="0"/>
        <v>30000</v>
      </c>
      <c r="H12" s="34">
        <f t="shared" si="0"/>
        <v>85700</v>
      </c>
      <c r="I12" s="34">
        <f t="shared" si="0"/>
        <v>215000</v>
      </c>
      <c r="J12" s="34">
        <f t="shared" si="0"/>
        <v>0</v>
      </c>
      <c r="K12" s="34">
        <f t="shared" si="0"/>
        <v>0</v>
      </c>
      <c r="L12" s="34">
        <f t="shared" si="0"/>
        <v>225640</v>
      </c>
      <c r="M12" s="34">
        <f t="shared" si="0"/>
        <v>0</v>
      </c>
      <c r="N12" s="34">
        <f t="shared" si="0"/>
        <v>0</v>
      </c>
      <c r="O12" s="34">
        <f t="shared" si="0"/>
        <v>0</v>
      </c>
    </row>
    <row r="13" spans="1:17">
      <c r="A13" s="35" t="s">
        <v>127</v>
      </c>
      <c r="B13" s="36"/>
      <c r="C13" s="11" t="s">
        <v>144</v>
      </c>
      <c r="D13" s="37">
        <f>SUM(D14:D14)</f>
        <v>225640</v>
      </c>
      <c r="E13" s="37">
        <f>E14</f>
        <v>225640</v>
      </c>
      <c r="F13" s="37">
        <f t="shared" ref="F13:O13" si="1">F14</f>
        <v>0</v>
      </c>
      <c r="G13" s="37">
        <f t="shared" si="1"/>
        <v>0</v>
      </c>
      <c r="H13" s="37">
        <f t="shared" si="1"/>
        <v>0</v>
      </c>
      <c r="I13" s="37">
        <f t="shared" si="1"/>
        <v>0</v>
      </c>
      <c r="J13" s="37">
        <f t="shared" si="1"/>
        <v>0</v>
      </c>
      <c r="K13" s="37">
        <f t="shared" si="1"/>
        <v>0</v>
      </c>
      <c r="L13" s="37">
        <f t="shared" si="1"/>
        <v>225640</v>
      </c>
      <c r="M13" s="37">
        <f>N13</f>
        <v>0</v>
      </c>
      <c r="N13" s="37">
        <f t="shared" si="1"/>
        <v>0</v>
      </c>
      <c r="O13" s="37">
        <f t="shared" si="1"/>
        <v>0</v>
      </c>
    </row>
    <row r="14" spans="1:17" ht="63">
      <c r="A14" s="46"/>
      <c r="B14" s="15" t="s">
        <v>128</v>
      </c>
      <c r="C14" s="28" t="s">
        <v>129</v>
      </c>
      <c r="D14" s="38">
        <f t="shared" ref="D14" si="2">E14+M14</f>
        <v>225640</v>
      </c>
      <c r="E14" s="38">
        <f t="shared" ref="E14" si="3">F14+G14+H14+I14+J14+K14+L14</f>
        <v>225640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f>195140+4500+26000</f>
        <v>225640</v>
      </c>
      <c r="M14" s="38">
        <f>N14</f>
        <v>0</v>
      </c>
      <c r="N14" s="38">
        <v>0</v>
      </c>
      <c r="O14" s="38">
        <v>0</v>
      </c>
    </row>
    <row r="15" spans="1:17">
      <c r="A15" s="35" t="s">
        <v>135</v>
      </c>
      <c r="B15" s="36"/>
      <c r="C15" s="11" t="s">
        <v>145</v>
      </c>
      <c r="D15" s="37">
        <f>D16</f>
        <v>10000</v>
      </c>
      <c r="E15" s="37">
        <f t="shared" ref="E15:O15" si="4">E16</f>
        <v>10000</v>
      </c>
      <c r="F15" s="37">
        <f t="shared" si="4"/>
        <v>0</v>
      </c>
      <c r="G15" s="37">
        <f t="shared" si="4"/>
        <v>10000</v>
      </c>
      <c r="H15" s="37">
        <f t="shared" si="4"/>
        <v>0</v>
      </c>
      <c r="I15" s="37">
        <f t="shared" si="4"/>
        <v>0</v>
      </c>
      <c r="J15" s="37">
        <f t="shared" si="4"/>
        <v>0</v>
      </c>
      <c r="K15" s="37">
        <f t="shared" si="4"/>
        <v>0</v>
      </c>
      <c r="L15" s="37">
        <f t="shared" si="4"/>
        <v>0</v>
      </c>
      <c r="M15" s="37">
        <f t="shared" si="4"/>
        <v>0</v>
      </c>
      <c r="N15" s="37">
        <f t="shared" si="4"/>
        <v>0</v>
      </c>
      <c r="O15" s="37">
        <f t="shared" si="4"/>
        <v>0</v>
      </c>
    </row>
    <row r="16" spans="1:17">
      <c r="A16" s="75"/>
      <c r="B16" s="15" t="s">
        <v>136</v>
      </c>
      <c r="C16" s="27" t="s">
        <v>137</v>
      </c>
      <c r="D16" s="38">
        <f>E16+M16</f>
        <v>10000</v>
      </c>
      <c r="E16" s="38">
        <f>F16+G16+H16+I16+J16+K16+L16</f>
        <v>10000</v>
      </c>
      <c r="F16" s="38">
        <v>0</v>
      </c>
      <c r="G16" s="38">
        <v>10000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f>N16</f>
        <v>0</v>
      </c>
      <c r="N16" s="38">
        <v>0</v>
      </c>
      <c r="O16" s="38">
        <v>0</v>
      </c>
    </row>
    <row r="17" spans="1:15">
      <c r="A17" s="35" t="s">
        <v>120</v>
      </c>
      <c r="B17" s="36"/>
      <c r="C17" s="21" t="s">
        <v>57</v>
      </c>
      <c r="D17" s="37">
        <f>D18+D19</f>
        <v>215000</v>
      </c>
      <c r="E17" s="37">
        <f t="shared" ref="E17:O17" si="5">E18+E19</f>
        <v>215000</v>
      </c>
      <c r="F17" s="37">
        <f t="shared" si="5"/>
        <v>0</v>
      </c>
      <c r="G17" s="37">
        <f t="shared" si="5"/>
        <v>0</v>
      </c>
      <c r="H17" s="37">
        <f t="shared" si="5"/>
        <v>0</v>
      </c>
      <c r="I17" s="37">
        <f t="shared" si="5"/>
        <v>215000</v>
      </c>
      <c r="J17" s="37">
        <f t="shared" si="5"/>
        <v>0</v>
      </c>
      <c r="K17" s="37">
        <f t="shared" si="5"/>
        <v>0</v>
      </c>
      <c r="L17" s="37">
        <f t="shared" si="5"/>
        <v>0</v>
      </c>
      <c r="M17" s="37">
        <f t="shared" si="5"/>
        <v>0</v>
      </c>
      <c r="N17" s="37">
        <f t="shared" si="5"/>
        <v>0</v>
      </c>
      <c r="O17" s="37">
        <f t="shared" si="5"/>
        <v>0</v>
      </c>
    </row>
    <row r="18" spans="1:15" ht="31.5">
      <c r="A18" s="107"/>
      <c r="B18" s="15" t="s">
        <v>121</v>
      </c>
      <c r="C18" s="28" t="s">
        <v>122</v>
      </c>
      <c r="D18" s="38">
        <f>E18+M18</f>
        <v>15000</v>
      </c>
      <c r="E18" s="38">
        <f>F18+G18+H18+I18+J18+K18+L18</f>
        <v>15000</v>
      </c>
      <c r="F18" s="38">
        <v>0</v>
      </c>
      <c r="G18" s="38">
        <v>0</v>
      </c>
      <c r="H18" s="38">
        <v>0</v>
      </c>
      <c r="I18" s="38">
        <v>15000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  <c r="O18" s="38">
        <v>0</v>
      </c>
    </row>
    <row r="19" spans="1:15">
      <c r="A19" s="109"/>
      <c r="B19" s="15" t="s">
        <v>123</v>
      </c>
      <c r="C19" s="28" t="s">
        <v>124</v>
      </c>
      <c r="D19" s="38">
        <f>E19+M19</f>
        <v>200000</v>
      </c>
      <c r="E19" s="38">
        <f>F19+G19+H19+I19+J19+K19+L19</f>
        <v>200000</v>
      </c>
      <c r="F19" s="38">
        <v>0</v>
      </c>
      <c r="G19" s="38">
        <v>0</v>
      </c>
      <c r="H19" s="38">
        <v>0</v>
      </c>
      <c r="I19" s="38">
        <v>200000</v>
      </c>
      <c r="J19" s="38">
        <v>0</v>
      </c>
      <c r="K19" s="38">
        <v>0</v>
      </c>
      <c r="L19" s="38">
        <v>0</v>
      </c>
      <c r="M19" s="38">
        <f t="shared" ref="M19" si="6">N19</f>
        <v>0</v>
      </c>
      <c r="N19" s="38">
        <v>0</v>
      </c>
      <c r="O19" s="38">
        <v>0</v>
      </c>
    </row>
    <row r="20" spans="1:15" ht="31.5">
      <c r="A20" s="35" t="s">
        <v>106</v>
      </c>
      <c r="B20" s="36"/>
      <c r="C20" s="11" t="s">
        <v>41</v>
      </c>
      <c r="D20" s="37">
        <f>D21+D22</f>
        <v>95700</v>
      </c>
      <c r="E20" s="37">
        <f t="shared" ref="E20:O20" si="7">E21+E22</f>
        <v>95700</v>
      </c>
      <c r="F20" s="37">
        <f t="shared" si="7"/>
        <v>0</v>
      </c>
      <c r="G20" s="37">
        <f t="shared" si="7"/>
        <v>20000</v>
      </c>
      <c r="H20" s="37">
        <f t="shared" si="7"/>
        <v>75700</v>
      </c>
      <c r="I20" s="37">
        <f t="shared" si="7"/>
        <v>0</v>
      </c>
      <c r="J20" s="37">
        <f t="shared" si="7"/>
        <v>0</v>
      </c>
      <c r="K20" s="37">
        <f t="shared" si="7"/>
        <v>0</v>
      </c>
      <c r="L20" s="37">
        <f t="shared" si="7"/>
        <v>0</v>
      </c>
      <c r="M20" s="37">
        <f t="shared" si="7"/>
        <v>0</v>
      </c>
      <c r="N20" s="37">
        <f t="shared" si="7"/>
        <v>0</v>
      </c>
      <c r="O20" s="37">
        <f t="shared" si="7"/>
        <v>0</v>
      </c>
    </row>
    <row r="21" spans="1:15">
      <c r="A21" s="107"/>
      <c r="B21" s="15" t="s">
        <v>107</v>
      </c>
      <c r="C21" s="27" t="s">
        <v>105</v>
      </c>
      <c r="D21" s="38">
        <f t="shared" ref="D21:D22" si="8">E21+M21</f>
        <v>20000</v>
      </c>
      <c r="E21" s="38">
        <f t="shared" ref="E21:E22" si="9">F21+G21+H21+I21+J21+K21+L21</f>
        <v>20000</v>
      </c>
      <c r="F21" s="38">
        <v>0</v>
      </c>
      <c r="G21" s="38">
        <v>20000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f>N21</f>
        <v>0</v>
      </c>
      <c r="N21" s="38">
        <v>0</v>
      </c>
      <c r="O21" s="38">
        <v>0</v>
      </c>
    </row>
    <row r="22" spans="1:15" ht="31.5">
      <c r="A22" s="109"/>
      <c r="B22" s="15" t="s">
        <v>131</v>
      </c>
      <c r="C22" s="28" t="s">
        <v>132</v>
      </c>
      <c r="D22" s="38">
        <f t="shared" si="8"/>
        <v>75700</v>
      </c>
      <c r="E22" s="38">
        <f t="shared" si="9"/>
        <v>75700</v>
      </c>
      <c r="F22" s="38">
        <v>0</v>
      </c>
      <c r="G22" s="38">
        <v>0</v>
      </c>
      <c r="H22" s="38">
        <f>78500-2800</f>
        <v>75700</v>
      </c>
      <c r="I22" s="38">
        <v>0</v>
      </c>
      <c r="J22" s="38">
        <v>0</v>
      </c>
      <c r="K22" s="38">
        <v>0</v>
      </c>
      <c r="L22" s="38">
        <v>0</v>
      </c>
      <c r="M22" s="38">
        <f t="shared" ref="M22" si="10">N22</f>
        <v>0</v>
      </c>
      <c r="N22" s="38">
        <v>0</v>
      </c>
      <c r="O22" s="38">
        <v>0</v>
      </c>
    </row>
    <row r="23" spans="1:15" ht="31.5">
      <c r="A23" s="35" t="s">
        <v>133</v>
      </c>
      <c r="B23" s="36"/>
      <c r="C23" s="11" t="s">
        <v>84</v>
      </c>
      <c r="D23" s="37">
        <f>D24</f>
        <v>10000</v>
      </c>
      <c r="E23" s="37">
        <f t="shared" ref="E23:O23" si="11">E24</f>
        <v>10000</v>
      </c>
      <c r="F23" s="37">
        <f t="shared" si="11"/>
        <v>0</v>
      </c>
      <c r="G23" s="37">
        <f t="shared" si="11"/>
        <v>0</v>
      </c>
      <c r="H23" s="37">
        <f t="shared" si="11"/>
        <v>10000</v>
      </c>
      <c r="I23" s="37">
        <f t="shared" si="11"/>
        <v>0</v>
      </c>
      <c r="J23" s="37">
        <f t="shared" si="11"/>
        <v>0</v>
      </c>
      <c r="K23" s="37">
        <f t="shared" si="11"/>
        <v>0</v>
      </c>
      <c r="L23" s="37">
        <f t="shared" si="11"/>
        <v>0</v>
      </c>
      <c r="M23" s="37">
        <f t="shared" si="11"/>
        <v>0</v>
      </c>
      <c r="N23" s="37">
        <f t="shared" si="11"/>
        <v>0</v>
      </c>
      <c r="O23" s="37">
        <f t="shared" si="11"/>
        <v>0</v>
      </c>
    </row>
    <row r="24" spans="1:15">
      <c r="A24" s="46"/>
      <c r="B24" s="15" t="s">
        <v>134</v>
      </c>
      <c r="C24" s="27" t="s">
        <v>61</v>
      </c>
      <c r="D24" s="38">
        <f>E24+M24</f>
        <v>10000</v>
      </c>
      <c r="E24" s="38">
        <f>F24+G24+H24+I24+J24+K24+L24</f>
        <v>10000</v>
      </c>
      <c r="F24" s="38">
        <v>0</v>
      </c>
      <c r="G24" s="38">
        <v>0</v>
      </c>
      <c r="H24" s="38">
        <v>10000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38">
        <v>0</v>
      </c>
      <c r="O24" s="38">
        <v>0</v>
      </c>
    </row>
  </sheetData>
  <mergeCells count="21">
    <mergeCell ref="N9:N10"/>
    <mergeCell ref="N8:O8"/>
    <mergeCell ref="M8:M10"/>
    <mergeCell ref="E7:O7"/>
    <mergeCell ref="F9:G9"/>
    <mergeCell ref="H9:H10"/>
    <mergeCell ref="I9:I10"/>
    <mergeCell ref="J9:J10"/>
    <mergeCell ref="A21:A22"/>
    <mergeCell ref="A1:H4"/>
    <mergeCell ref="A5:H6"/>
    <mergeCell ref="I5:L5"/>
    <mergeCell ref="A7:A10"/>
    <mergeCell ref="B7:B10"/>
    <mergeCell ref="C7:C10"/>
    <mergeCell ref="D7:D10"/>
    <mergeCell ref="L9:L10"/>
    <mergeCell ref="E8:E10"/>
    <mergeCell ref="K9:K10"/>
    <mergeCell ref="F8:L8"/>
    <mergeCell ref="A18:A19"/>
  </mergeCells>
  <printOptions horizontalCentered="1"/>
  <pageMargins left="0.19685039370078741" right="0.19685039370078741" top="0.59055118110236227" bottom="0.59055118110236227" header="0" footer="0"/>
  <pageSetup paperSize="9" scale="82" orientation="landscape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8</vt:i4>
      </vt:variant>
    </vt:vector>
  </HeadingPairs>
  <TitlesOfParts>
    <vt:vector size="12" baseType="lpstr">
      <vt:lpstr>zał.1 dochody zw</vt:lpstr>
      <vt:lpstr>zał.2 dochody zm</vt:lpstr>
      <vt:lpstr>Zał.3 zw.wydatk</vt:lpstr>
      <vt:lpstr>Zał.4 zm.wydatk </vt:lpstr>
      <vt:lpstr>'zał.1 dochody zw'!Obszar_wydruku</vt:lpstr>
      <vt:lpstr>'zał.2 dochody zm'!Obszar_wydruku</vt:lpstr>
      <vt:lpstr>'Zał.3 zw.wydatk'!Obszar_wydruku</vt:lpstr>
      <vt:lpstr>'Zał.4 zm.wydatk '!Obszar_wydruku</vt:lpstr>
      <vt:lpstr>'zał.1 dochody zw'!Tytuły_wydruku</vt:lpstr>
      <vt:lpstr>'zał.2 dochody zm'!Tytuły_wydruku</vt:lpstr>
      <vt:lpstr>'Zał.3 zw.wydatk'!Tytuły_wydruku</vt:lpstr>
      <vt:lpstr>'Zał.4 zm.wydatk '!Tytuły_wydruku</vt:lpstr>
    </vt:vector>
  </TitlesOfParts>
  <Company>GAMBIT STUDIOS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Krzysiek</dc:creator>
  <cp:lastModifiedBy>a.ostrowska</cp:lastModifiedBy>
  <cp:lastPrinted>2016-12-12T08:16:18Z</cp:lastPrinted>
  <dcterms:created xsi:type="dcterms:W3CDTF">2002-11-27T20:57:28Z</dcterms:created>
  <dcterms:modified xsi:type="dcterms:W3CDTF">2016-12-19T09:30:16Z</dcterms:modified>
</cp:coreProperties>
</file>