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slaba\Desktop\"/>
    </mc:Choice>
  </mc:AlternateContent>
  <bookViews>
    <workbookView xWindow="0" yWindow="60" windowWidth="19140" windowHeight="11760" firstSheet="1" activeTab="1"/>
  </bookViews>
  <sheets>
    <sheet name="tab opisowa1" sheetId="7" state="hidden" r:id="rId1"/>
    <sheet name="zest. zbiorcze" sheetId="3" r:id="rId2"/>
    <sheet name="GRUPA0" sheetId="4" r:id="rId3"/>
    <sheet name="GRUPA1-2 " sheetId="6" r:id="rId4"/>
    <sheet name="GRUPA3-6" sheetId="5" r:id="rId5"/>
    <sheet name="GRUPA 7" sheetId="1" r:id="rId6"/>
    <sheet name="GRUPA8" sheetId="2" r:id="rId7"/>
    <sheet name="WIERZYTELNOŚCI" sheetId="10" r:id="rId8"/>
    <sheet name="ZOBOWIĄZANIA" sheetId="11" r:id="rId9"/>
    <sheet name="AKCJEUDZIAŁY" sheetId="12" r:id="rId10"/>
  </sheets>
  <calcPr calcId="152511"/>
</workbook>
</file>

<file path=xl/calcChain.xml><?xml version="1.0" encoding="utf-8"?>
<calcChain xmlns="http://schemas.openxmlformats.org/spreadsheetml/2006/main">
  <c r="U26" i="11" l="1"/>
  <c r="F20" i="12" l="1"/>
  <c r="F21" i="12"/>
  <c r="F13" i="4"/>
  <c r="C27" i="6" l="1"/>
  <c r="J28" i="1"/>
  <c r="G28" i="1"/>
  <c r="J21" i="1"/>
  <c r="I21" i="1"/>
  <c r="G21" i="1"/>
  <c r="F21" i="1"/>
  <c r="M20" i="1"/>
  <c r="K20" i="1"/>
  <c r="L20" i="1"/>
  <c r="K21" i="1"/>
  <c r="D21" i="1"/>
  <c r="D28" i="1"/>
  <c r="C21" i="1"/>
  <c r="C28" i="1"/>
  <c r="S26" i="11"/>
  <c r="X26" i="11" s="1"/>
  <c r="G13" i="4"/>
  <c r="W21" i="10"/>
  <c r="X28" i="10"/>
  <c r="E28" i="10" s="1"/>
  <c r="E22" i="12"/>
  <c r="F22" i="12" s="1"/>
  <c r="O21" i="1"/>
  <c r="O28" i="1"/>
  <c r="N21" i="1"/>
  <c r="N28" i="1"/>
  <c r="G27" i="6"/>
  <c r="G18" i="7"/>
  <c r="I15" i="7"/>
  <c r="I13" i="7"/>
  <c r="I12" i="7"/>
  <c r="I9" i="7"/>
  <c r="I7" i="7"/>
  <c r="H15" i="7"/>
  <c r="H13" i="7"/>
  <c r="H12" i="7"/>
  <c r="H8" i="7"/>
  <c r="H7" i="7"/>
  <c r="E18" i="7"/>
  <c r="D22" i="12"/>
  <c r="M17" i="6"/>
  <c r="H21" i="11"/>
  <c r="P21" i="10"/>
  <c r="X14" i="10"/>
  <c r="I26" i="5"/>
  <c r="E42" i="10"/>
  <c r="E41" i="10"/>
  <c r="E19" i="10"/>
  <c r="E18" i="11"/>
  <c r="E17" i="11"/>
  <c r="Q21" i="10"/>
  <c r="R21" i="10"/>
  <c r="Y21" i="10"/>
  <c r="J27" i="6"/>
  <c r="I18" i="7" l="1"/>
  <c r="E16" i="10"/>
  <c r="E17" i="10"/>
  <c r="E15" i="10"/>
  <c r="X18" i="11"/>
  <c r="X17" i="11"/>
  <c r="W13" i="10" l="1"/>
  <c r="X13" i="10" s="1"/>
  <c r="H28" i="1"/>
  <c r="M21" i="11"/>
  <c r="U21" i="10"/>
  <c r="M21" i="10"/>
  <c r="I21" i="10"/>
  <c r="H21" i="10"/>
  <c r="G21" i="10"/>
  <c r="D21" i="10"/>
  <c r="E15" i="11"/>
  <c r="W15" i="11"/>
  <c r="X15" i="11" s="1"/>
  <c r="F17" i="11" l="1"/>
  <c r="M26" i="6"/>
  <c r="P21" i="11"/>
  <c r="X40" i="10"/>
  <c r="N21" i="11" l="1"/>
  <c r="Q21" i="11"/>
  <c r="R21" i="11"/>
  <c r="S21" i="11"/>
  <c r="G21" i="11"/>
  <c r="I21" i="11"/>
  <c r="J21" i="11"/>
  <c r="K14" i="4" l="1"/>
  <c r="I15" i="4"/>
  <c r="D21" i="11"/>
  <c r="X26" i="10"/>
  <c r="F28" i="1" l="1"/>
  <c r="I28" i="1"/>
  <c r="L22" i="5"/>
  <c r="M17" i="1"/>
  <c r="I34" i="2"/>
  <c r="F34" i="2"/>
  <c r="G24" i="2"/>
  <c r="J24" i="2"/>
  <c r="M23" i="2"/>
  <c r="L21" i="1" l="1"/>
  <c r="X23" i="11"/>
  <c r="E40" i="10"/>
  <c r="F40" i="10" s="1"/>
  <c r="D15" i="11"/>
  <c r="J26" i="5" l="1"/>
  <c r="L25" i="5"/>
  <c r="X27" i="10" l="1"/>
  <c r="M14" i="4" l="1"/>
  <c r="J35" i="6" l="1"/>
  <c r="U21" i="11" l="1"/>
  <c r="G34" i="5"/>
  <c r="G26" i="5"/>
  <c r="F34" i="5"/>
  <c r="X23" i="10"/>
  <c r="E23" i="10" s="1"/>
  <c r="K13" i="1"/>
  <c r="K23" i="2"/>
  <c r="L23" i="2"/>
  <c r="H34" i="2"/>
  <c r="F24" i="2"/>
  <c r="E34" i="2"/>
  <c r="D24" i="2"/>
  <c r="L24" i="2" s="1"/>
  <c r="C24" i="2"/>
  <c r="C34" i="2"/>
  <c r="D34" i="2"/>
  <c r="G34" i="2"/>
  <c r="J34" i="2"/>
  <c r="X15" i="10" l="1"/>
  <c r="X16" i="10"/>
  <c r="X17" i="10"/>
  <c r="X18" i="10"/>
  <c r="E18" i="10" s="1"/>
  <c r="X19" i="10"/>
  <c r="X20" i="10"/>
  <c r="E13" i="10" l="1"/>
  <c r="X39" i="11"/>
  <c r="E26" i="11"/>
  <c r="J21" i="10"/>
  <c r="K21" i="10"/>
  <c r="L21" i="10"/>
  <c r="N21" i="10"/>
  <c r="O21" i="10"/>
  <c r="S21" i="10"/>
  <c r="T21" i="10"/>
  <c r="V21" i="10"/>
  <c r="W21" i="11"/>
  <c r="K21" i="11"/>
  <c r="L21" i="11"/>
  <c r="O21" i="11"/>
  <c r="T21" i="11"/>
  <c r="V21" i="11"/>
  <c r="X22" i="11"/>
  <c r="E23" i="11"/>
  <c r="X24" i="11"/>
  <c r="X25" i="11"/>
  <c r="X27" i="11"/>
  <c r="X28" i="11"/>
  <c r="X29" i="11"/>
  <c r="E29" i="11" s="1"/>
  <c r="F29" i="11" s="1"/>
  <c r="X30" i="11"/>
  <c r="X31" i="11"/>
  <c r="X32" i="11"/>
  <c r="E32" i="11" s="1"/>
  <c r="X33" i="11"/>
  <c r="X34" i="11"/>
  <c r="X35" i="11"/>
  <c r="E35" i="11" s="1"/>
  <c r="F35" i="11" s="1"/>
  <c r="X36" i="11"/>
  <c r="X37" i="11"/>
  <c r="X38" i="11"/>
  <c r="E38" i="11" s="1"/>
  <c r="F38" i="11" s="1"/>
  <c r="X24" i="10"/>
  <c r="X25" i="10"/>
  <c r="E25" i="10" s="1"/>
  <c r="E26" i="10"/>
  <c r="E27" i="10"/>
  <c r="X29" i="10"/>
  <c r="X30" i="10"/>
  <c r="E30" i="10" s="1"/>
  <c r="F30" i="10" s="1"/>
  <c r="X31" i="10"/>
  <c r="E31" i="10" s="1"/>
  <c r="F31" i="10" s="1"/>
  <c r="X32" i="10"/>
  <c r="E32" i="10" s="1"/>
  <c r="F32" i="10" s="1"/>
  <c r="X33" i="10"/>
  <c r="E33" i="10" s="1"/>
  <c r="X34" i="10"/>
  <c r="X35" i="10"/>
  <c r="E35" i="10" s="1"/>
  <c r="X36" i="10"/>
  <c r="E36" i="10" s="1"/>
  <c r="X37" i="10"/>
  <c r="E37" i="10" s="1"/>
  <c r="X38" i="10"/>
  <c r="X39" i="10"/>
  <c r="E39" i="10" s="1"/>
  <c r="X41" i="10"/>
  <c r="F41" i="10" s="1"/>
  <c r="X42" i="10"/>
  <c r="F42" i="10" s="1"/>
  <c r="F18" i="11"/>
  <c r="F15" i="11"/>
  <c r="F19" i="10"/>
  <c r="F18" i="10"/>
  <c r="F17" i="10"/>
  <c r="F16" i="10"/>
  <c r="F15" i="10"/>
  <c r="D13" i="10"/>
  <c r="F13" i="10" s="1"/>
  <c r="D26" i="5"/>
  <c r="L26" i="5" s="1"/>
  <c r="M13" i="6"/>
  <c r="K13" i="4"/>
  <c r="K15" i="4" s="1"/>
  <c r="L13" i="4"/>
  <c r="L14" i="4"/>
  <c r="F25" i="10" l="1"/>
  <c r="E21" i="11"/>
  <c r="F21" i="11" s="1"/>
  <c r="X21" i="10"/>
  <c r="X21" i="11"/>
  <c r="E21" i="10"/>
  <c r="F21" i="10" s="1"/>
  <c r="F27" i="10"/>
  <c r="F26" i="11"/>
  <c r="F36" i="10"/>
  <c r="N35" i="6"/>
  <c r="N27" i="6"/>
  <c r="O35" i="6"/>
  <c r="O27" i="6"/>
  <c r="N12" i="3" s="1"/>
  <c r="F33" i="10"/>
  <c r="F35" i="10"/>
  <c r="F32" i="11"/>
  <c r="F37" i="10"/>
  <c r="F23" i="11"/>
  <c r="F39" i="10"/>
  <c r="F28" i="10"/>
  <c r="F26" i="10"/>
  <c r="F23" i="10"/>
  <c r="M13" i="4"/>
  <c r="J25" i="4"/>
  <c r="G25" i="4"/>
  <c r="K17" i="2"/>
  <c r="K13" i="5"/>
  <c r="K14" i="5"/>
  <c r="K15" i="5"/>
  <c r="K16" i="5"/>
  <c r="K17" i="5"/>
  <c r="K18" i="5"/>
  <c r="K19" i="5"/>
  <c r="K20" i="5"/>
  <c r="K21" i="5"/>
  <c r="K22" i="5"/>
  <c r="K23" i="5"/>
  <c r="K24" i="5"/>
  <c r="L13" i="2"/>
  <c r="L14" i="2"/>
  <c r="L15" i="2"/>
  <c r="L16" i="2"/>
  <c r="L17" i="2"/>
  <c r="L18" i="2"/>
  <c r="L19" i="2"/>
  <c r="K13" i="2"/>
  <c r="K14" i="2"/>
  <c r="K15" i="2"/>
  <c r="K16" i="2"/>
  <c r="K18" i="2"/>
  <c r="K19" i="2"/>
  <c r="K20" i="2"/>
  <c r="K22" i="2"/>
  <c r="N34" i="2"/>
  <c r="O34" i="2"/>
  <c r="E28" i="1"/>
  <c r="C34" i="5"/>
  <c r="E34" i="5"/>
  <c r="H34" i="5"/>
  <c r="I34" i="5"/>
  <c r="N34" i="5"/>
  <c r="O34" i="5"/>
  <c r="D34" i="5"/>
  <c r="D35" i="6"/>
  <c r="E35" i="6"/>
  <c r="F35" i="6"/>
  <c r="H35" i="6"/>
  <c r="I35" i="6"/>
  <c r="C35" i="6"/>
  <c r="E25" i="4"/>
  <c r="F25" i="4"/>
  <c r="H25" i="4"/>
  <c r="I25" i="4"/>
  <c r="C25" i="4"/>
  <c r="L21" i="2"/>
  <c r="K21" i="2"/>
  <c r="N25" i="4"/>
  <c r="M13" i="2"/>
  <c r="M14" i="2"/>
  <c r="M15" i="2"/>
  <c r="M16" i="2"/>
  <c r="M17" i="2"/>
  <c r="M18" i="2"/>
  <c r="M19" i="2"/>
  <c r="M20" i="2"/>
  <c r="M21" i="2"/>
  <c r="L22" i="2"/>
  <c r="M22" i="2"/>
  <c r="L13" i="1"/>
  <c r="M13" i="1"/>
  <c r="K14" i="1"/>
  <c r="L14" i="1"/>
  <c r="M14" i="1"/>
  <c r="K15" i="1"/>
  <c r="L15" i="1"/>
  <c r="M15" i="1"/>
  <c r="K16" i="1"/>
  <c r="L16" i="1"/>
  <c r="M16" i="1"/>
  <c r="K17" i="1"/>
  <c r="K18" i="1"/>
  <c r="L18" i="1"/>
  <c r="M18" i="1"/>
  <c r="K19" i="1"/>
  <c r="L19" i="1"/>
  <c r="M19" i="1"/>
  <c r="M12" i="1"/>
  <c r="L12" i="1"/>
  <c r="K12" i="1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M22" i="5"/>
  <c r="L23" i="5"/>
  <c r="M23" i="5"/>
  <c r="L24" i="5"/>
  <c r="M24" i="5"/>
  <c r="K25" i="5"/>
  <c r="M25" i="5"/>
  <c r="M12" i="5"/>
  <c r="L12" i="5"/>
  <c r="K12" i="5"/>
  <c r="M14" i="6"/>
  <c r="M15" i="6"/>
  <c r="M16" i="6"/>
  <c r="M18" i="6"/>
  <c r="M19" i="6"/>
  <c r="M20" i="6"/>
  <c r="M21" i="6"/>
  <c r="M22" i="6"/>
  <c r="M23" i="6"/>
  <c r="M24" i="6"/>
  <c r="M25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K22" i="6"/>
  <c r="L22" i="6"/>
  <c r="K23" i="6"/>
  <c r="L23" i="6"/>
  <c r="K24" i="6"/>
  <c r="L24" i="6"/>
  <c r="K25" i="6"/>
  <c r="L25" i="6"/>
  <c r="K26" i="6"/>
  <c r="M12" i="6"/>
  <c r="L12" i="6"/>
  <c r="K12" i="6"/>
  <c r="O24" i="2"/>
  <c r="N18" i="3" s="1"/>
  <c r="N24" i="2"/>
  <c r="M18" i="3" s="1"/>
  <c r="I24" i="2"/>
  <c r="G18" i="3"/>
  <c r="F18" i="3"/>
  <c r="E18" i="3"/>
  <c r="I18" i="3"/>
  <c r="L34" i="5" l="1"/>
  <c r="K28" i="1"/>
  <c r="K34" i="2"/>
  <c r="H18" i="3"/>
  <c r="K24" i="2"/>
  <c r="J18" i="3" s="1"/>
  <c r="M27" i="6"/>
  <c r="K35" i="6"/>
  <c r="M35" i="6"/>
  <c r="K34" i="5"/>
  <c r="N15" i="4"/>
  <c r="M10" i="3" s="1"/>
  <c r="O25" i="4"/>
  <c r="O15" i="4"/>
  <c r="D25" i="4"/>
  <c r="M34" i="2"/>
  <c r="L20" i="2"/>
  <c r="L34" i="2" s="1"/>
  <c r="M28" i="1"/>
  <c r="M34" i="5"/>
  <c r="K18" i="3"/>
  <c r="D18" i="3"/>
  <c r="M24" i="2"/>
  <c r="L18" i="3" s="1"/>
  <c r="O26" i="5"/>
  <c r="N14" i="3" s="1"/>
  <c r="N26" i="5"/>
  <c r="M14" i="3" s="1"/>
  <c r="H14" i="3"/>
  <c r="G14" i="3"/>
  <c r="F26" i="5"/>
  <c r="F14" i="3" s="1"/>
  <c r="E14" i="3"/>
  <c r="C26" i="5"/>
  <c r="D14" i="3" s="1"/>
  <c r="I27" i="6"/>
  <c r="F27" i="6"/>
  <c r="D27" i="6"/>
  <c r="L27" i="6" s="1"/>
  <c r="J15" i="4"/>
  <c r="I10" i="3" s="1"/>
  <c r="G15" i="4"/>
  <c r="G10" i="3" s="1"/>
  <c r="F15" i="4"/>
  <c r="D15" i="4"/>
  <c r="C15" i="4"/>
  <c r="E16" i="3"/>
  <c r="F16" i="3"/>
  <c r="G16" i="3"/>
  <c r="I16" i="3"/>
  <c r="M16" i="3"/>
  <c r="N16" i="3"/>
  <c r="D16" i="3"/>
  <c r="K27" i="6" l="1"/>
  <c r="M40" i="3"/>
  <c r="M12" i="3"/>
  <c r="N40" i="3"/>
  <c r="N10" i="3"/>
  <c r="L25" i="4"/>
  <c r="M15" i="4"/>
  <c r="M25" i="4"/>
  <c r="L17" i="1"/>
  <c r="L28" i="1" s="1"/>
  <c r="J34" i="5"/>
  <c r="L26" i="6"/>
  <c r="L35" i="6" s="1"/>
  <c r="G35" i="6"/>
  <c r="L15" i="4"/>
  <c r="E10" i="3"/>
  <c r="F41" i="3"/>
  <c r="F10" i="3"/>
  <c r="F38" i="3" s="1"/>
  <c r="H10" i="3"/>
  <c r="H38" i="3" s="1"/>
  <c r="H41" i="3"/>
  <c r="K25" i="4"/>
  <c r="D41" i="3"/>
  <c r="D10" i="3"/>
  <c r="H16" i="3"/>
  <c r="J16" i="3"/>
  <c r="E12" i="3"/>
  <c r="E40" i="3"/>
  <c r="F42" i="3"/>
  <c r="F12" i="3"/>
  <c r="F39" i="3" s="1"/>
  <c r="H42" i="3"/>
  <c r="H12" i="3"/>
  <c r="D42" i="3"/>
  <c r="D12" i="3"/>
  <c r="I12" i="3"/>
  <c r="I40" i="3"/>
  <c r="M21" i="1"/>
  <c r="L16" i="3" s="1"/>
  <c r="M26" i="5"/>
  <c r="L14" i="3" s="1"/>
  <c r="K26" i="5"/>
  <c r="J14" i="3" s="1"/>
  <c r="L12" i="3"/>
  <c r="K10" i="3" l="1"/>
  <c r="N20" i="3"/>
  <c r="K16" i="3"/>
  <c r="I14" i="3"/>
  <c r="I20" i="3" s="1"/>
  <c r="K14" i="3"/>
  <c r="L40" i="3"/>
  <c r="L10" i="3"/>
  <c r="L20" i="3" s="1"/>
  <c r="H39" i="3"/>
  <c r="D39" i="3"/>
  <c r="J41" i="3"/>
  <c r="J10" i="3"/>
  <c r="D38" i="3"/>
  <c r="M20" i="3"/>
  <c r="G40" i="3"/>
  <c r="G12" i="3"/>
  <c r="G20" i="3" s="1"/>
  <c r="J42" i="3"/>
  <c r="J12" i="3"/>
  <c r="E20" i="3"/>
  <c r="K40" i="3"/>
  <c r="J39" i="3" l="1"/>
  <c r="J38" i="3"/>
  <c r="K12" i="3"/>
  <c r="K20" i="3"/>
</calcChain>
</file>

<file path=xl/sharedStrings.xml><?xml version="1.0" encoding="utf-8"?>
<sst xmlns="http://schemas.openxmlformats.org/spreadsheetml/2006/main" count="521" uniqueCount="238">
  <si>
    <t xml:space="preserve">III. Zestawienie pozostałych składników mienia powiatowego </t>
  </si>
  <si>
    <t>będącego we władaniu jednostek organizacyjnych</t>
  </si>
  <si>
    <t>do informacji</t>
  </si>
  <si>
    <t>o stanie mienia powiatowego</t>
  </si>
  <si>
    <t>Poz.</t>
  </si>
  <si>
    <t>zmiany</t>
  </si>
  <si>
    <t>zwiększenia</t>
  </si>
  <si>
    <t>zmniejszenia</t>
  </si>
  <si>
    <t>ogółem</t>
  </si>
  <si>
    <t>z tego z tytułu</t>
  </si>
  <si>
    <t>wartość w zł</t>
  </si>
  <si>
    <t>z tytułu</t>
  </si>
  <si>
    <t>ilość w szt. (kol. 3+6-9)=</t>
  </si>
  <si>
    <t>wartość w zł (kol. 4+7-10)=</t>
  </si>
  <si>
    <t>sprzedaży</t>
  </si>
  <si>
    <t>wynajmu i dzierżawy</t>
  </si>
  <si>
    <t>1.</t>
  </si>
  <si>
    <t>PCPR (zbiorczo)</t>
  </si>
  <si>
    <t>umorzenie</t>
  </si>
  <si>
    <t>RAZEM</t>
  </si>
  <si>
    <t>zakup</t>
  </si>
  <si>
    <t>I. Zestawienie gruntów stanowiących mienie powiatu goleniowskiego</t>
  </si>
  <si>
    <t>ogółem w zł</t>
  </si>
  <si>
    <t>ilość w ha</t>
  </si>
  <si>
    <t>ilość w ha (kol. 3+6-9)=</t>
  </si>
  <si>
    <r>
      <t xml:space="preserve">Grupa 0     </t>
    </r>
    <r>
      <rPr>
        <sz val="10"/>
        <rFont val="Arial CE"/>
        <family val="2"/>
        <charset val="238"/>
      </rPr>
      <t xml:space="preserve">"Grunty" </t>
    </r>
    <r>
      <rPr>
        <b/>
        <sz val="10"/>
        <rFont val="Arial CE"/>
        <family val="2"/>
        <charset val="238"/>
      </rPr>
      <t xml:space="preserve"> </t>
    </r>
  </si>
  <si>
    <t xml:space="preserve">1. </t>
  </si>
  <si>
    <t>2.</t>
  </si>
  <si>
    <t>Razem</t>
  </si>
  <si>
    <t>II. Zestawienie budynków i budowli stanowiących</t>
  </si>
  <si>
    <t>mienie powiatu goleniowskiego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</si>
  <si>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</si>
  <si>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</si>
  <si>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</si>
  <si>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</si>
  <si>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</si>
  <si>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</si>
  <si>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</si>
  <si>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</si>
  <si>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</si>
  <si>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</si>
  <si>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</si>
  <si>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Szkoła Muzyczna I Stopnia</t>
  </si>
  <si>
    <t>LP</t>
  </si>
  <si>
    <t>grunty będące                we władaniu jednostek organizacyj.</t>
  </si>
  <si>
    <t>Zespół Szkół Specjalnych           w Goleniowie</t>
  </si>
  <si>
    <t>Zespół Szkół Ponadgimn.                w Maszewie</t>
  </si>
  <si>
    <t>Starostwo Powiatowe               w Goleniowie</t>
  </si>
  <si>
    <t>Dom Pomocy Społecznej                      w Nowogardzie</t>
  </si>
  <si>
    <t>Szkoła Muzyczna                          I Stopnia</t>
  </si>
  <si>
    <t>Zespół Szkół Ponadgimn.                        w Nowogardzie</t>
  </si>
  <si>
    <t xml:space="preserve">Zespół Szkół Ogólnokształc.                        w Nowogardzie </t>
  </si>
  <si>
    <t>Powiatowy Urząd Pracy                      w Goleniowie</t>
  </si>
  <si>
    <t>wartość               w zł</t>
  </si>
  <si>
    <r>
      <t xml:space="preserve">Grupa 3-6 </t>
    </r>
    <r>
      <rPr>
        <sz val="7"/>
        <rFont val="Arial CE"/>
        <family val="2"/>
        <charset val="238"/>
      </rPr>
      <t>"Maszyny                             i urządzenia"</t>
    </r>
  </si>
  <si>
    <t>il  w szt.</t>
  </si>
  <si>
    <r>
      <t xml:space="preserve">Grupa 7                                                       </t>
    </r>
    <r>
      <rPr>
        <sz val="8"/>
        <rFont val="Arial CE"/>
        <charset val="238"/>
      </rPr>
      <t>"Środki transportu"</t>
    </r>
  </si>
  <si>
    <t xml:space="preserve">wyszczególnienie tytułu władania                 i rodzaju użytkowania </t>
  </si>
  <si>
    <t>Zespół Szkół Specjalnych                 w Goleniowie</t>
  </si>
  <si>
    <t>Poradnia Psychologiczno-Pedagogiczna                w Goleniowie</t>
  </si>
  <si>
    <t>Dom Pomocy Społecznej               w Nowogardzie</t>
  </si>
  <si>
    <t>Powiatowy Urząd Pracy                                      w Goleniowie</t>
  </si>
  <si>
    <t>L.p</t>
  </si>
  <si>
    <t>wyszczególnienie</t>
  </si>
  <si>
    <t>ilość</t>
  </si>
  <si>
    <t>zmiejszenia</t>
  </si>
  <si>
    <t>z tego tytułu</t>
  </si>
  <si>
    <t>1.1</t>
  </si>
  <si>
    <t>Grunty</t>
  </si>
  <si>
    <t>ha</t>
  </si>
  <si>
    <t>1.2</t>
  </si>
  <si>
    <t>Budynki i budowle</t>
  </si>
  <si>
    <t>szt</t>
  </si>
  <si>
    <t>1.3</t>
  </si>
  <si>
    <t>Maszyny i urządzenia</t>
  </si>
  <si>
    <t>1.4</t>
  </si>
  <si>
    <t>Środki transportu</t>
  </si>
  <si>
    <t>1.5.</t>
  </si>
  <si>
    <t>Pozostałe środki trwałe</t>
  </si>
  <si>
    <t>OGÓŁEM</t>
  </si>
  <si>
    <t>jedn.              miary</t>
  </si>
  <si>
    <t xml:space="preserve">umorzenie </t>
  </si>
  <si>
    <t>Podsumowanie tabel :</t>
  </si>
  <si>
    <t>umorzenie likwidacja</t>
  </si>
  <si>
    <t>Starostwo Powiatowe                                                                                  w Goleniowie</t>
  </si>
  <si>
    <t>Dom Pomocy Społecznej                                                  w Nowogardzie</t>
  </si>
  <si>
    <t>Specjalny Ośrodek Szkolno-Wychowawczy                                                                     w Nowogardzie</t>
  </si>
  <si>
    <t>Zespół Szkół Ponadgimnazjalnych                                                       w Nowogardzie</t>
  </si>
  <si>
    <t>Zespół Szkół Specjalnych                                                             w Goleniowie</t>
  </si>
  <si>
    <t>Zespół Szkół Ponadgimnazjalnych                                                         w Maszewie</t>
  </si>
  <si>
    <t>Wyszczególnienie</t>
  </si>
  <si>
    <t xml:space="preserve">   Różnica</t>
  </si>
  <si>
    <t>wartość       zł</t>
  </si>
  <si>
    <t>wartość      zł</t>
  </si>
  <si>
    <t>Grunty stanowiące własność Powiatu</t>
  </si>
  <si>
    <t>Ogółem</t>
  </si>
  <si>
    <t>Specjalny Ośrodek Szkolno-Wychowaw.                                                        w Nowogardzie</t>
  </si>
  <si>
    <t>Specjali. Poradnia Terapeutyczna dla Dzieci, Młodzieży                                                         i ich Rodzin                                                      w Nowogardzie</t>
  </si>
  <si>
    <t>Zespół Szkół Specjalnych                                                      w Goleniowie</t>
  </si>
  <si>
    <t>Zespół Szkół Ogólnokszt.                                               w Nowogardzie</t>
  </si>
  <si>
    <t>Powiatowy Urząd Pracy                                                        w Goleniowie</t>
  </si>
  <si>
    <t>Szkoła Muzyczna                                             I Stopnia</t>
  </si>
  <si>
    <t>Dom Pomocy Społecznej                                            w Nowogardzie</t>
  </si>
  <si>
    <t>Starostwo Powiatowe                                                          w Goleniowie</t>
  </si>
  <si>
    <t>Zespół Szkół Ponadgimnazj.                                                                                      w Nowogardzie</t>
  </si>
  <si>
    <t>Poradnia Psychologiczno-Pedagogiczna                                                                       w Goleniowie</t>
  </si>
  <si>
    <t>zrzeczenie</t>
  </si>
  <si>
    <t>Sporządziła:</t>
  </si>
  <si>
    <t>Sprawdził:</t>
  </si>
  <si>
    <t>il w szt</t>
  </si>
  <si>
    <t>Załącznik Nr 1.6.</t>
  </si>
  <si>
    <t xml:space="preserve">IV. Zestawienie wierzytelności </t>
  </si>
  <si>
    <t>Tytuł wierzytelności</t>
  </si>
  <si>
    <t>Zmiana wartości w okresie (4-3)</t>
  </si>
  <si>
    <t>I.</t>
  </si>
  <si>
    <t>Należności długoterminowe</t>
  </si>
  <si>
    <t>w tym z tytułu:</t>
  </si>
  <si>
    <t>sprzedaży skladników majątkowych</t>
  </si>
  <si>
    <t>z tego wymagalne:</t>
  </si>
  <si>
    <t>pozostałe</t>
  </si>
  <si>
    <t>pożyczka dla SPSP w Goleniowie</t>
  </si>
  <si>
    <t>II.</t>
  </si>
  <si>
    <t>Należności krótkoterminowe</t>
  </si>
  <si>
    <t>rozrachunki z pracownikami</t>
  </si>
  <si>
    <t>kary</t>
  </si>
  <si>
    <t>dostaw i usług</t>
  </si>
  <si>
    <t xml:space="preserve">sprzedaży skladników </t>
  </si>
  <si>
    <t>majątkowych</t>
  </si>
  <si>
    <t>odpłatności za pobyt w DPS</t>
  </si>
  <si>
    <t>odpłatność rodziców biologicznych za pobyt dziecka w placówce opiekuńczo-wychowawczej, rodzinie zastępczej, z tytułu nienależnie pobranego świadczenia</t>
  </si>
  <si>
    <t>pozostalych rozrachunków</t>
  </si>
  <si>
    <t>udziały powiatów w podatku doch. od osób fizycznych</t>
  </si>
  <si>
    <t>udziały powiatów w podatku doch. od osób prawnych</t>
  </si>
  <si>
    <t>Załącznik Nr 1.7.</t>
  </si>
  <si>
    <t>V. Zestawienie zobowiązań</t>
  </si>
  <si>
    <t>Tytuł zobowiązania</t>
  </si>
  <si>
    <t>Zobowiązania długoterminowe:</t>
  </si>
  <si>
    <t>kredyty i pożyczki</t>
  </si>
  <si>
    <t>obligacje</t>
  </si>
  <si>
    <t>Zobowiązania krótkoterminowe:</t>
  </si>
  <si>
    <t xml:space="preserve"> dostaw i usług</t>
  </si>
  <si>
    <t>podatku VAT</t>
  </si>
  <si>
    <t>PFRON</t>
  </si>
  <si>
    <t>składka zdrowotna</t>
  </si>
  <si>
    <t>za bezrobotnych bez prawa</t>
  </si>
  <si>
    <t>do zasiłku</t>
  </si>
  <si>
    <t>il w szt.</t>
  </si>
  <si>
    <t>DOM POMOCY SPOŁECZNEJ W NOWOGARDZIE</t>
  </si>
  <si>
    <t>POWIATOWY URZĄD PRACY W GOLENIÓW</t>
  </si>
  <si>
    <t>SAMODZIELNY PUBLICZNY SZPITAL POWIATOWY W GOLENIOWIE</t>
  </si>
  <si>
    <t>OSOBNO</t>
  </si>
  <si>
    <t>SPECJALISTYCZNA PORADNIA TERAPEUTYCZNA NOWOGARD</t>
  </si>
  <si>
    <t>BRAK</t>
  </si>
  <si>
    <t>SPECJALNY OŚRODEK SZKOLNO-WYCHOWAWCZY W NOWOGARDZIE</t>
  </si>
  <si>
    <t>PORADNIA PSYCHOLOGICZNO-*PEDAGOGICZNA</t>
  </si>
  <si>
    <t>ZESPÓŁ SZKÓŁ ZAWODOWYCH W GOLENIOWIE</t>
  </si>
  <si>
    <t>ZESPÓŁ SZKÓŁ OGÓLNOKSZTAŁCĄCYCH W NOWOGARDZIE</t>
  </si>
  <si>
    <t>ZESPÓŁ SZKÓŁ PONADGIMNAZJALNYCH W MASZEWIE</t>
  </si>
  <si>
    <t>ZESPÓŁ SZKÓŁ SPECJALNYCH W GOLENIOWIE</t>
  </si>
  <si>
    <t>SZKOŁA MUZYCZNA 1 STOPNIA</t>
  </si>
  <si>
    <t>ZESPÓŁ SZKÓŁ PONADGIMNAZJALNYCH NOWOGARD</t>
  </si>
  <si>
    <t>POWIATOWE CENTRUM POMOCY RODZINIE</t>
  </si>
  <si>
    <t>STAROSTWO GOLENIÓW</t>
  </si>
  <si>
    <t xml:space="preserve"> </t>
  </si>
  <si>
    <t>modernizacja przejęcie</t>
  </si>
  <si>
    <t>ubezpieczeń społecznych i podatków</t>
  </si>
  <si>
    <t xml:space="preserve">modernizacja </t>
  </si>
  <si>
    <t>Załącznik Nr 1.1.</t>
  </si>
  <si>
    <t>Załącznik Nr 1.2.</t>
  </si>
  <si>
    <t>Załącznik Nr 1.3.</t>
  </si>
  <si>
    <t>Załącznik Nr 1.4.</t>
  </si>
  <si>
    <t>Załącznik Nr 1.5.</t>
  </si>
  <si>
    <t xml:space="preserve">Załącznik Nr 1  </t>
  </si>
  <si>
    <t>Poradnia Psychologiczno-Pedagogiczna             w Goleniowie</t>
  </si>
  <si>
    <t xml:space="preserve">wyszczególn.  tytułu władania    i rodzaju użytkowania </t>
  </si>
  <si>
    <t xml:space="preserve">Starostwo Powiatowe        w Goleniowie                                  </t>
  </si>
  <si>
    <t>Zespół Szkół Ponadgimn.                                              w Maszewie</t>
  </si>
  <si>
    <t>14.</t>
  </si>
  <si>
    <t>Specjalny Ośrodek Szkolno-Wychowawczy    w Nowogardzie</t>
  </si>
  <si>
    <t xml:space="preserve">wyszczególnienie tytułu władania      i rodzaju użytkowania </t>
  </si>
  <si>
    <t xml:space="preserve">wyszczególnienie tytułu władania           i rodzaju użytkowania </t>
  </si>
  <si>
    <r>
      <t xml:space="preserve">Grupa 8             </t>
    </r>
    <r>
      <rPr>
        <sz val="7"/>
        <rFont val="Arial CE"/>
        <charset val="238"/>
      </rPr>
      <t xml:space="preserve">"Pozostałe środki trwałe" </t>
    </r>
  </si>
  <si>
    <t>Zmiana wartościw okresie (4-3)</t>
  </si>
  <si>
    <r>
      <t xml:space="preserve">Grupa /1-2/ </t>
    </r>
    <r>
      <rPr>
        <sz val="7"/>
        <rFont val="Arial CE"/>
        <family val="2"/>
        <charset val="238"/>
      </rPr>
      <t>"Budynki                i budowle"</t>
    </r>
  </si>
  <si>
    <t xml:space="preserve">wyszczególnienie tytułu władania               i rodzaju użytkowania </t>
  </si>
  <si>
    <t>Specjalny Ośrodek Szkolno-Wychowawczy               w Nowogardzie</t>
  </si>
  <si>
    <t>wynagrodzeń i ubezpieczeń</t>
  </si>
  <si>
    <t>VI. Zestawienie akcji/udziałów posiadanych przez Powiat Goleniowski</t>
  </si>
  <si>
    <t>Nazwa Spółki</t>
  </si>
  <si>
    <t>Zmiana w okresie (4-3)</t>
  </si>
  <si>
    <t xml:space="preserve">zakup        </t>
  </si>
  <si>
    <t>Centrum Obsługi Placówek Opiekuńczo-Wychowawczych w Goleniowie</t>
  </si>
  <si>
    <t>CENTRUM OBSŁUGI PLACÓWEK OPIEKUNCZO-WYCHOWAWCZYCH</t>
  </si>
  <si>
    <t>CENTRUM OBSŁUGI PLACÓWEK OPIEKUŃCZO-WYCHOWAWCZYCH</t>
  </si>
  <si>
    <t>Załącznik Nr 1.8</t>
  </si>
  <si>
    <t xml:space="preserve"> zakup</t>
  </si>
  <si>
    <t>umorzenia przekazanie sprzedaż</t>
  </si>
  <si>
    <t>ZESPÓŁ SZKÓŁ NR 1</t>
  </si>
  <si>
    <t>Zespół Szkół nr 1 w Goleniowie</t>
  </si>
  <si>
    <t xml:space="preserve">umorzenia </t>
  </si>
  <si>
    <t>Szpitalne Centrum Medyczne w Goleniowie Sp z o.o.</t>
  </si>
  <si>
    <t>Spółka Centrum Medyczne Sp. z o.o. w likwidacji</t>
  </si>
  <si>
    <r>
      <t>Ś</t>
    </r>
    <r>
      <rPr>
        <sz val="9"/>
        <color theme="1"/>
        <rFont val="Arial"/>
        <family val="2"/>
        <charset val="238"/>
      </rPr>
      <t>rodki  transportu</t>
    </r>
  </si>
  <si>
    <r>
      <t xml:space="preserve">Zbiorcze zestawienie informacji liczbowych dotyczących mienia Powiatu Goleniowskiego                                              w okresie od 1 stycznia 2014 r. do 31 grudnia 2014 r. </t>
    </r>
    <r>
      <rPr>
        <sz val="11"/>
        <color theme="1"/>
        <rFont val="Czcionka tekstu podstawowego"/>
        <family val="2"/>
        <charset val="238"/>
      </rPr>
      <t xml:space="preserve"> </t>
    </r>
  </si>
  <si>
    <t>wg stanu na 01.01.2014 r.</t>
  </si>
  <si>
    <t>wg stanu na 31.12.2014 r.</t>
  </si>
  <si>
    <t>uzyskane dochody w okresie od 01.01.2014 r. do 31.12.2014 r.</t>
  </si>
  <si>
    <t>oraz ich zmiana w okresie od 1 stycznia 2014 r. do 31 grudnia 2014 r.</t>
  </si>
  <si>
    <t>stan na 01.01.2014 r.</t>
  </si>
  <si>
    <t xml:space="preserve">Dochody uzyskane w okresie od 01.01.2014r. do 31.12.2014r.  
</t>
  </si>
  <si>
    <t>stan na  01.01.2014r.</t>
  </si>
  <si>
    <t>stan na  31.12.2014 r.</t>
  </si>
  <si>
    <t>Wartość zobowiązań na 01.01.2014r.</t>
  </si>
  <si>
    <t>Wartość zobowiązań na 31.12.2014r.</t>
  </si>
  <si>
    <t>Stan  mienia na 01.01.2014</t>
  </si>
  <si>
    <t>Stan  mienia na 31.12.2014</t>
  </si>
  <si>
    <t>stan na 31.12.2014 r.</t>
  </si>
  <si>
    <t>oraz ich zmiany w okresie od 1 stycznia 2014 r. do 31 grudnia 2014 r.</t>
  </si>
  <si>
    <t>oraz ich zmiany w okresie od 1 styczeń 2014 r. do 31 grudnia 2014 r.</t>
  </si>
  <si>
    <t>Wartość wierzytelności na 01.01.2014r.</t>
  </si>
  <si>
    <t>Wartość wierzytelności na 31.12.2014r.</t>
  </si>
  <si>
    <t>Wartość akcji/udziałów na 01.01.2014r.</t>
  </si>
  <si>
    <t>Wartość akcji/udziałów na 31.12.2014r.</t>
  </si>
  <si>
    <t xml:space="preserve">zakup       przejęcie </t>
  </si>
  <si>
    <t xml:space="preserve">sprzedaż  przekazanie             </t>
  </si>
  <si>
    <t xml:space="preserve">zakup     </t>
  </si>
  <si>
    <t>umorzenie  sprzedaż likwidacja</t>
  </si>
  <si>
    <t>umorzenie przekazanie likwidacja</t>
  </si>
  <si>
    <t xml:space="preserve">zakup  przejęcie </t>
  </si>
  <si>
    <t>umorzenie  przekazanie</t>
  </si>
  <si>
    <t xml:space="preserve">zakup </t>
  </si>
  <si>
    <t>likwidacja</t>
  </si>
  <si>
    <t xml:space="preserve">umorzenie przekazanie </t>
  </si>
  <si>
    <t>przyjęcie</t>
  </si>
  <si>
    <t>modernizacja</t>
  </si>
  <si>
    <t>modernizacja zakup</t>
  </si>
  <si>
    <t>PCPR Goleniów</t>
  </si>
  <si>
    <t xml:space="preserve"> zakup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</si>
</sst>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000"/>
    <numFmt numFmtId="166" formatCode="#,##0.0"/>
    <numFmt numFmtId="167" formatCode="#,##0.00\ &quot;zł&quot;"/>
    <numFmt numFmtId="168" formatCode="#,##0\ &quot;zł&quot;"/>
  </numFmts>
  <fonts count="5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6"/>
      <color theme="1"/>
      <name val="Czcionka tekstu podstawowego"/>
      <family val="2"/>
      <charset val="238"/>
    </font>
    <font>
      <sz val="8"/>
      <color theme="2" tint="-9.9978637043366805E-2"/>
      <name val="Arial CE"/>
      <charset val="238"/>
    </font>
    <font>
      <sz val="8"/>
      <color theme="0"/>
      <name val="Arial CE"/>
      <charset val="238"/>
    </font>
    <font>
      <sz val="7"/>
      <color rgb="FFFF0000"/>
      <name val="Arial CE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7"/>
      <color theme="0"/>
      <name val="Arial CE"/>
      <family val="2"/>
      <charset val="238"/>
    </font>
    <font>
      <sz val="7"/>
      <color theme="2" tint="-9.9978637043366805E-2"/>
      <name val="Arial CE"/>
      <family val="2"/>
      <charset val="238"/>
    </font>
    <font>
      <sz val="7"/>
      <name val="Arial CE"/>
      <charset val="238"/>
    </font>
    <font>
      <b/>
      <sz val="11"/>
      <name val="Czcionka tekstu podstawowego"/>
      <family val="2"/>
      <charset val="238"/>
    </font>
    <font>
      <sz val="7"/>
      <name val="Czcionka tekstu podstawowego"/>
      <family val="2"/>
      <charset val="238"/>
    </font>
    <font>
      <b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sz val="7"/>
      <color rgb="FFFF0000"/>
      <name val="Arial CE"/>
      <family val="2"/>
      <charset val="238"/>
    </font>
    <font>
      <b/>
      <i/>
      <u/>
      <sz val="8"/>
      <color theme="1"/>
      <name val="Czcionka tekstu podstawowego"/>
      <charset val="238"/>
    </font>
    <font>
      <b/>
      <i/>
      <u/>
      <sz val="8"/>
      <name val="Czcionka tekstu podstawowego"/>
      <charset val="238"/>
    </font>
    <font>
      <b/>
      <sz val="7"/>
      <name val="Czcionka tekstu podstawowego"/>
      <family val="2"/>
      <charset val="238"/>
    </font>
    <font>
      <u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u/>
      <sz val="8"/>
      <color theme="1"/>
      <name val="Czcionka tekstu podstawowego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indexed="8"/>
      <name val="Czcionka tekstu podstawowego"/>
      <family val="2"/>
      <charset val="238"/>
    </font>
    <font>
      <b/>
      <sz val="11"/>
      <name val="Arial CE"/>
      <charset val="238"/>
    </font>
    <font>
      <sz val="9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2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5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6" fillId="0" borderId="5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Border="1" applyAlignment="1"/>
    <xf numFmtId="0" fontId="0" fillId="0" borderId="1" xfId="0" applyBorder="1"/>
    <xf numFmtId="0" fontId="6" fillId="0" borderId="5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Border="1"/>
    <xf numFmtId="0" fontId="12" fillId="0" borderId="0" xfId="0" applyFont="1"/>
    <xf numFmtId="0" fontId="6" fillId="2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/>
    <xf numFmtId="0" fontId="17" fillId="0" borderId="0" xfId="0" applyFont="1"/>
    <xf numFmtId="0" fontId="17" fillId="0" borderId="0" xfId="0" applyFont="1" applyAlignment="1"/>
    <xf numFmtId="0" fontId="8" fillId="0" borderId="0" xfId="0" applyFont="1" applyAlignment="1">
      <alignment horizontal="center" vertical="center"/>
    </xf>
    <xf numFmtId="0" fontId="17" fillId="0" borderId="0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17" fillId="0" borderId="0" xfId="0" applyNumberFormat="1" applyFont="1"/>
    <xf numFmtId="0" fontId="8" fillId="0" borderId="5" xfId="0" applyFont="1" applyBorder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vertical="center"/>
    </xf>
    <xf numFmtId="3" fontId="19" fillId="2" borderId="5" xfId="0" applyNumberFormat="1" applyFont="1" applyFill="1" applyBorder="1" applyAlignment="1">
      <alignment vertical="center"/>
    </xf>
    <xf numFmtId="3" fontId="19" fillId="0" borderId="5" xfId="0" applyNumberFormat="1" applyFont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ill="1"/>
    <xf numFmtId="0" fontId="23" fillId="0" borderId="0" xfId="0" applyFont="1" applyAlignment="1">
      <alignment vertical="center"/>
    </xf>
    <xf numFmtId="0" fontId="23" fillId="0" borderId="0" xfId="0" applyFont="1"/>
    <xf numFmtId="0" fontId="19" fillId="0" borderId="5" xfId="0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vertical="center"/>
    </xf>
    <xf numFmtId="3" fontId="9" fillId="0" borderId="5" xfId="1" applyNumberFormat="1" applyFont="1" applyBorder="1" applyAlignment="1">
      <alignment vertical="center"/>
    </xf>
    <xf numFmtId="3" fontId="9" fillId="2" borderId="5" xfId="1" applyNumberFormat="1" applyFont="1" applyFill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3" fontId="14" fillId="0" borderId="5" xfId="1" applyNumberFormat="1" applyFont="1" applyBorder="1" applyAlignment="1">
      <alignment vertical="center"/>
    </xf>
    <xf numFmtId="0" fontId="9" fillId="0" borderId="8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3" fontId="21" fillId="2" borderId="5" xfId="1" applyNumberFormat="1" applyFont="1" applyFill="1" applyBorder="1" applyAlignment="1">
      <alignment vertical="center"/>
    </xf>
    <xf numFmtId="0" fontId="18" fillId="0" borderId="13" xfId="1" applyFont="1" applyBorder="1" applyAlignment="1">
      <alignment horizontal="center" wrapText="1"/>
    </xf>
    <xf numFmtId="0" fontId="8" fillId="0" borderId="8" xfId="1" applyFont="1" applyBorder="1" applyAlignment="1">
      <alignment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8" fillId="0" borderId="2" xfId="0" applyNumberFormat="1" applyFont="1" applyBorder="1"/>
    <xf numFmtId="3" fontId="8" fillId="0" borderId="6" xfId="0" applyNumberFormat="1" applyFont="1" applyBorder="1"/>
    <xf numFmtId="3" fontId="8" fillId="0" borderId="14" xfId="0" applyNumberFormat="1" applyFont="1" applyBorder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165" fontId="0" fillId="0" borderId="0" xfId="0" applyNumberFormat="1"/>
    <xf numFmtId="0" fontId="29" fillId="5" borderId="0" xfId="0" applyFont="1" applyFill="1"/>
    <xf numFmtId="3" fontId="29" fillId="5" borderId="0" xfId="0" applyNumberFormat="1" applyFont="1" applyFill="1"/>
    <xf numFmtId="165" fontId="30" fillId="4" borderId="0" xfId="0" applyNumberFormat="1" applyFont="1" applyFill="1"/>
    <xf numFmtId="0" fontId="30" fillId="4" borderId="0" xfId="0" applyFont="1" applyFill="1"/>
    <xf numFmtId="164" fontId="30" fillId="4" borderId="0" xfId="0" applyNumberFormat="1" applyFont="1" applyFill="1"/>
    <xf numFmtId="3" fontId="30" fillId="4" borderId="0" xfId="0" applyNumberFormat="1" applyFont="1" applyFill="1"/>
    <xf numFmtId="0" fontId="29" fillId="4" borderId="0" xfId="0" applyFont="1" applyFill="1"/>
    <xf numFmtId="0" fontId="27" fillId="3" borderId="0" xfId="0" applyFont="1" applyFill="1" applyBorder="1"/>
    <xf numFmtId="0" fontId="28" fillId="3" borderId="0" xfId="0" applyFont="1" applyFill="1" applyBorder="1"/>
    <xf numFmtId="3" fontId="28" fillId="3" borderId="0" xfId="0" applyNumberFormat="1" applyFont="1" applyFill="1" applyBorder="1" applyAlignment="1">
      <alignment horizontal="left" indent="1"/>
    </xf>
    <xf numFmtId="166" fontId="28" fillId="3" borderId="0" xfId="0" applyNumberFormat="1" applyFont="1" applyFill="1" applyBorder="1"/>
    <xf numFmtId="3" fontId="28" fillId="3" borderId="0" xfId="0" applyNumberFormat="1" applyFont="1" applyFill="1" applyBorder="1" applyAlignment="1">
      <alignment horizontal="right"/>
    </xf>
    <xf numFmtId="2" fontId="27" fillId="3" borderId="0" xfId="0" applyNumberFormat="1" applyFont="1" applyFill="1" applyBorder="1"/>
    <xf numFmtId="3" fontId="28" fillId="3" borderId="0" xfId="0" applyNumberFormat="1" applyFont="1" applyFill="1" applyBorder="1"/>
    <xf numFmtId="0" fontId="27" fillId="3" borderId="0" xfId="0" applyFont="1" applyFill="1"/>
    <xf numFmtId="0" fontId="32" fillId="6" borderId="0" xfId="0" applyFont="1" applyFill="1"/>
    <xf numFmtId="3" fontId="32" fillId="6" borderId="0" xfId="0" applyNumberFormat="1" applyFont="1" applyFill="1"/>
    <xf numFmtId="0" fontId="32" fillId="0" borderId="0" xfId="0" applyFont="1"/>
    <xf numFmtId="0" fontId="33" fillId="0" borderId="0" xfId="0" applyFont="1"/>
    <xf numFmtId="0" fontId="34" fillId="6" borderId="0" xfId="0" applyFont="1" applyFill="1" applyAlignment="1">
      <alignment vertical="center"/>
    </xf>
    <xf numFmtId="3" fontId="34" fillId="6" borderId="0" xfId="0" applyNumberFormat="1" applyFont="1" applyFill="1" applyAlignment="1">
      <alignment vertical="center"/>
    </xf>
    <xf numFmtId="0" fontId="34" fillId="6" borderId="0" xfId="0" applyFont="1" applyFill="1"/>
    <xf numFmtId="3" fontId="32" fillId="0" borderId="0" xfId="0" applyNumberFormat="1" applyFont="1"/>
    <xf numFmtId="0" fontId="21" fillId="3" borderId="0" xfId="0" applyFont="1" applyFill="1" applyBorder="1"/>
    <xf numFmtId="0" fontId="0" fillId="0" borderId="0" xfId="0"/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8" fillId="7" borderId="2" xfId="0" applyFont="1" applyFill="1" applyBorder="1" applyAlignment="1">
      <alignment vertical="center" wrapText="1"/>
    </xf>
    <xf numFmtId="0" fontId="8" fillId="7" borderId="11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wrapText="1"/>
    </xf>
    <xf numFmtId="0" fontId="8" fillId="7" borderId="2" xfId="0" applyFont="1" applyFill="1" applyBorder="1"/>
    <xf numFmtId="0" fontId="8" fillId="7" borderId="2" xfId="0" applyFont="1" applyFill="1" applyBorder="1" applyAlignment="1">
      <alignment wrapText="1"/>
    </xf>
    <xf numFmtId="0" fontId="8" fillId="7" borderId="11" xfId="0" applyFont="1" applyFill="1" applyBorder="1"/>
    <xf numFmtId="0" fontId="8" fillId="7" borderId="7" xfId="0" applyFont="1" applyFill="1" applyBorder="1"/>
    <xf numFmtId="0" fontId="15" fillId="7" borderId="11" xfId="0" applyFont="1" applyFill="1" applyBorder="1"/>
    <xf numFmtId="0" fontId="23" fillId="7" borderId="7" xfId="0" applyFont="1" applyFill="1" applyBorder="1"/>
    <xf numFmtId="0" fontId="31" fillId="7" borderId="7" xfId="0" applyFont="1" applyFill="1" applyBorder="1"/>
    <xf numFmtId="0" fontId="18" fillId="7" borderId="7" xfId="0" applyFont="1" applyFill="1" applyBorder="1"/>
    <xf numFmtId="0" fontId="8" fillId="7" borderId="2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3" fontId="8" fillId="7" borderId="11" xfId="0" applyNumberFormat="1" applyFont="1" applyFill="1" applyBorder="1"/>
    <xf numFmtId="3" fontId="8" fillId="7" borderId="13" xfId="0" applyNumberFormat="1" applyFont="1" applyFill="1" applyBorder="1"/>
    <xf numFmtId="3" fontId="8" fillId="7" borderId="14" xfId="0" applyNumberFormat="1" applyFont="1" applyFill="1" applyBorder="1"/>
    <xf numFmtId="3" fontId="18" fillId="7" borderId="7" xfId="0" applyNumberFormat="1" applyFont="1" applyFill="1" applyBorder="1" applyAlignment="1">
      <alignment horizontal="left" indent="1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vertical="center"/>
    </xf>
    <xf numFmtId="164" fontId="5" fillId="0" borderId="41" xfId="0" applyNumberFormat="1" applyFont="1" applyBorder="1" applyAlignment="1">
      <alignment vertical="center"/>
    </xf>
    <xf numFmtId="0" fontId="0" fillId="0" borderId="44" xfId="0" applyBorder="1" applyAlignment="1">
      <alignment vertical="center"/>
    </xf>
    <xf numFmtId="0" fontId="7" fillId="0" borderId="45" xfId="0" applyFont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vertical="center"/>
    </xf>
    <xf numFmtId="0" fontId="19" fillId="0" borderId="41" xfId="0" applyFont="1" applyBorder="1" applyAlignment="1">
      <alignment vertical="center"/>
    </xf>
    <xf numFmtId="0" fontId="8" fillId="0" borderId="44" xfId="0" applyFont="1" applyBorder="1"/>
    <xf numFmtId="0" fontId="6" fillId="0" borderId="41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 wrapText="1"/>
    </xf>
    <xf numFmtId="0" fontId="9" fillId="0" borderId="43" xfId="1" applyFont="1" applyBorder="1" applyAlignment="1">
      <alignment vertical="center"/>
    </xf>
    <xf numFmtId="3" fontId="14" fillId="0" borderId="41" xfId="1" applyNumberFormat="1" applyFont="1" applyBorder="1" applyAlignment="1">
      <alignment vertical="center"/>
    </xf>
    <xf numFmtId="0" fontId="10" fillId="0" borderId="44" xfId="1" applyFont="1" applyBorder="1" applyAlignment="1">
      <alignment vertical="center"/>
    </xf>
    <xf numFmtId="0" fontId="10" fillId="0" borderId="45" xfId="1" applyFont="1" applyBorder="1" applyAlignment="1">
      <alignment horizontal="left" vertical="center"/>
    </xf>
    <xf numFmtId="3" fontId="5" fillId="8" borderId="3" xfId="0" applyNumberFormat="1" applyFont="1" applyFill="1" applyBorder="1" applyAlignment="1">
      <alignment horizontal="center" vertical="center" wrapText="1"/>
    </xf>
    <xf numFmtId="3" fontId="5" fillId="8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21" fillId="2" borderId="5" xfId="1" applyNumberFormat="1" applyFont="1" applyFill="1" applyBorder="1" applyAlignment="1">
      <alignment horizontal="center" vertical="center"/>
    </xf>
    <xf numFmtId="0" fontId="9" fillId="0" borderId="2" xfId="4" applyFont="1" applyBorder="1" applyAlignment="1">
      <alignment vertical="center"/>
    </xf>
    <xf numFmtId="3" fontId="10" fillId="0" borderId="11" xfId="4" applyNumberFormat="1" applyFont="1" applyBorder="1" applyAlignment="1">
      <alignment horizontal="center" vertical="center"/>
    </xf>
    <xf numFmtId="1" fontId="0" fillId="0" borderId="0" xfId="0" applyNumberFormat="1"/>
    <xf numFmtId="3" fontId="9" fillId="0" borderId="11" xfId="4" applyNumberFormat="1" applyFont="1" applyBorder="1" applyAlignment="1">
      <alignment horizontal="center" vertical="center"/>
    </xf>
    <xf numFmtId="3" fontId="37" fillId="0" borderId="11" xfId="0" applyNumberFormat="1" applyFont="1" applyBorder="1" applyAlignment="1">
      <alignment horizontal="center" vertical="center"/>
    </xf>
    <xf numFmtId="4" fontId="0" fillId="0" borderId="0" xfId="0" applyNumberFormat="1"/>
    <xf numFmtId="3" fontId="9" fillId="0" borderId="11" xfId="5" applyNumberFormat="1" applyFont="1" applyBorder="1" applyAlignment="1">
      <alignment horizontal="center" vertical="center"/>
    </xf>
    <xf numFmtId="3" fontId="9" fillId="0" borderId="11" xfId="7" applyNumberFormat="1" applyFont="1" applyBorder="1" applyAlignment="1">
      <alignment horizontal="center" vertical="center"/>
    </xf>
    <xf numFmtId="3" fontId="9" fillId="0" borderId="11" xfId="8" applyNumberFormat="1" applyFont="1" applyBorder="1" applyAlignment="1">
      <alignment horizontal="center" vertical="center"/>
    </xf>
    <xf numFmtId="3" fontId="9" fillId="0" borderId="11" xfId="9" applyNumberFormat="1" applyFont="1" applyBorder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9" fillId="0" borderId="2" xfId="11" applyFont="1" applyBorder="1"/>
    <xf numFmtId="3" fontId="10" fillId="0" borderId="11" xfId="11" applyNumberFormat="1" applyFont="1" applyBorder="1" applyAlignment="1">
      <alignment horizontal="center" vertical="center"/>
    </xf>
    <xf numFmtId="3" fontId="9" fillId="0" borderId="11" xfId="11" applyNumberFormat="1" applyFont="1" applyBorder="1" applyAlignment="1">
      <alignment horizontal="center" vertical="center"/>
    </xf>
    <xf numFmtId="0" fontId="0" fillId="0" borderId="11" xfId="0" applyBorder="1"/>
    <xf numFmtId="0" fontId="0" fillId="0" borderId="0" xfId="0"/>
    <xf numFmtId="0" fontId="33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0" fillId="0" borderId="2" xfId="0" applyBorder="1"/>
    <xf numFmtId="4" fontId="0" fillId="0" borderId="11" xfId="0" applyNumberFormat="1" applyBorder="1"/>
    <xf numFmtId="0" fontId="6" fillId="0" borderId="2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37" fillId="0" borderId="13" xfId="0" applyFont="1" applyBorder="1" applyAlignment="1">
      <alignment horizontal="center" vertical="center"/>
    </xf>
    <xf numFmtId="0" fontId="6" fillId="0" borderId="9" xfId="4" applyFont="1" applyBorder="1" applyAlignment="1">
      <alignment horizontal="center" vertical="center" wrapText="1"/>
    </xf>
    <xf numFmtId="0" fontId="9" fillId="0" borderId="9" xfId="4" applyFont="1" applyBorder="1" applyAlignment="1">
      <alignment vertical="center"/>
    </xf>
    <xf numFmtId="3" fontId="10" fillId="0" borderId="13" xfId="4" applyNumberFormat="1" applyFont="1" applyBorder="1" applyAlignment="1">
      <alignment horizontal="center" vertical="center"/>
    </xf>
    <xf numFmtId="3" fontId="9" fillId="0" borderId="13" xfId="4" applyNumberFormat="1" applyFont="1" applyBorder="1" applyAlignment="1">
      <alignment horizontal="center" vertical="center"/>
    </xf>
    <xf numFmtId="3" fontId="9" fillId="0" borderId="13" xfId="4" applyNumberFormat="1" applyFont="1" applyFill="1" applyBorder="1" applyAlignment="1">
      <alignment horizontal="center" vertical="center"/>
    </xf>
    <xf numFmtId="3" fontId="37" fillId="0" borderId="13" xfId="0" applyNumberFormat="1" applyFont="1" applyFill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 vertical="center"/>
    </xf>
    <xf numFmtId="3" fontId="9" fillId="0" borderId="13" xfId="5" applyNumberFormat="1" applyFont="1" applyBorder="1" applyAlignment="1">
      <alignment horizontal="center" vertical="center"/>
    </xf>
    <xf numFmtId="3" fontId="9" fillId="0" borderId="13" xfId="7" applyNumberFormat="1" applyFont="1" applyBorder="1" applyAlignment="1">
      <alignment horizontal="center" vertical="center"/>
    </xf>
    <xf numFmtId="3" fontId="9" fillId="0" borderId="13" xfId="8" applyNumberFormat="1" applyFont="1" applyBorder="1" applyAlignment="1">
      <alignment horizontal="center" vertical="center"/>
    </xf>
    <xf numFmtId="3" fontId="0" fillId="0" borderId="11" xfId="0" applyNumberFormat="1" applyBorder="1"/>
    <xf numFmtId="2" fontId="0" fillId="0" borderId="0" xfId="0" applyNumberFormat="1"/>
    <xf numFmtId="3" fontId="34" fillId="6" borderId="0" xfId="0" applyNumberFormat="1" applyFont="1" applyFill="1"/>
    <xf numFmtId="167" fontId="0" fillId="0" borderId="0" xfId="0" applyNumberFormat="1"/>
    <xf numFmtId="168" fontId="0" fillId="0" borderId="0" xfId="0" applyNumberFormat="1"/>
    <xf numFmtId="0" fontId="17" fillId="0" borderId="0" xfId="0" applyFont="1" applyAlignment="1">
      <alignment vertical="center" wrapText="1"/>
    </xf>
    <xf numFmtId="0" fontId="0" fillId="0" borderId="0" xfId="0"/>
    <xf numFmtId="168" fontId="38" fillId="0" borderId="14" xfId="4" applyNumberFormat="1" applyFont="1" applyBorder="1" applyAlignment="1">
      <alignment horizontal="center" vertical="center"/>
    </xf>
    <xf numFmtId="168" fontId="38" fillId="0" borderId="11" xfId="4" applyNumberFormat="1" applyFont="1" applyBorder="1" applyAlignment="1">
      <alignment horizontal="center" vertical="center"/>
    </xf>
    <xf numFmtId="3" fontId="38" fillId="0" borderId="11" xfId="4" applyNumberFormat="1" applyFont="1" applyBorder="1" applyAlignment="1">
      <alignment horizontal="center" vertical="center"/>
    </xf>
    <xf numFmtId="167" fontId="38" fillId="0" borderId="11" xfId="4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7" fillId="0" borderId="0" xfId="0" applyFont="1" applyBorder="1"/>
    <xf numFmtId="3" fontId="19" fillId="0" borderId="41" xfId="0" applyNumberFormat="1" applyFont="1" applyBorder="1" applyAlignment="1">
      <alignment vertical="center"/>
    </xf>
    <xf numFmtId="0" fontId="18" fillId="0" borderId="44" xfId="0" applyFont="1" applyBorder="1" applyAlignment="1">
      <alignment vertical="center"/>
    </xf>
    <xf numFmtId="0" fontId="18" fillId="0" borderId="45" xfId="0" applyFont="1" applyBorder="1" applyAlignment="1">
      <alignment vertical="center"/>
    </xf>
    <xf numFmtId="0" fontId="6" fillId="0" borderId="41" xfId="1" applyFont="1" applyFill="1" applyBorder="1" applyAlignment="1">
      <alignment horizontal="center" vertical="center" wrapText="1"/>
    </xf>
    <xf numFmtId="0" fontId="6" fillId="0" borderId="51" xfId="1" applyFont="1" applyBorder="1" applyAlignment="1">
      <alignment horizontal="center" vertical="center" wrapText="1"/>
    </xf>
    <xf numFmtId="0" fontId="6" fillId="0" borderId="52" xfId="1" applyFont="1" applyFill="1" applyBorder="1" applyAlignment="1">
      <alignment horizontal="center" vertical="center" wrapText="1"/>
    </xf>
    <xf numFmtId="0" fontId="21" fillId="0" borderId="44" xfId="1" applyFont="1" applyBorder="1"/>
    <xf numFmtId="0" fontId="11" fillId="0" borderId="45" xfId="1" applyFont="1" applyBorder="1"/>
    <xf numFmtId="0" fontId="11" fillId="0" borderId="45" xfId="0" applyFont="1" applyBorder="1"/>
    <xf numFmtId="0" fontId="9" fillId="0" borderId="13" xfId="11" applyFont="1" applyBorder="1" applyAlignment="1">
      <alignment horizontal="center" vertical="center"/>
    </xf>
    <xf numFmtId="0" fontId="9" fillId="0" borderId="9" xfId="11" applyFont="1" applyBorder="1" applyAlignment="1">
      <alignment horizontal="center"/>
    </xf>
    <xf numFmtId="0" fontId="10" fillId="0" borderId="13" xfId="11" applyFont="1" applyBorder="1" applyAlignment="1">
      <alignment horizontal="center" vertical="center"/>
    </xf>
    <xf numFmtId="0" fontId="37" fillId="0" borderId="13" xfId="0" applyFont="1" applyBorder="1" applyAlignment="1">
      <alignment horizontal="center"/>
    </xf>
    <xf numFmtId="0" fontId="0" fillId="0" borderId="13" xfId="0" applyBorder="1"/>
    <xf numFmtId="0" fontId="8" fillId="7" borderId="5" xfId="0" applyFont="1" applyFill="1" applyBorder="1" applyAlignment="1">
      <alignment horizontal="center" wrapText="1"/>
    </xf>
    <xf numFmtId="0" fontId="43" fillId="0" borderId="0" xfId="0" applyFont="1" applyAlignment="1">
      <alignment horizontal="center" wrapText="1"/>
    </xf>
    <xf numFmtId="168" fontId="42" fillId="0" borderId="0" xfId="0" applyNumberFormat="1" applyFont="1" applyAlignment="1">
      <alignment horizontal="center" wrapText="1"/>
    </xf>
    <xf numFmtId="168" fontId="44" fillId="0" borderId="0" xfId="0" applyNumberFormat="1" applyFont="1" applyFill="1" applyBorder="1" applyAlignment="1">
      <alignment horizontal="center" vertical="center" wrapText="1"/>
    </xf>
    <xf numFmtId="3" fontId="9" fillId="0" borderId="11" xfId="11" applyNumberFormat="1" applyFont="1" applyBorder="1" applyAlignment="1">
      <alignment horizontal="center"/>
    </xf>
    <xf numFmtId="0" fontId="0" fillId="0" borderId="0" xfId="0"/>
    <xf numFmtId="0" fontId="8" fillId="0" borderId="3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25" fillId="0" borderId="0" xfId="0" applyFont="1" applyAlignment="1"/>
    <xf numFmtId="0" fontId="42" fillId="0" borderId="0" xfId="0" applyFont="1" applyAlignment="1"/>
    <xf numFmtId="0" fontId="45" fillId="0" borderId="0" xfId="0" applyFont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vertical="center"/>
    </xf>
    <xf numFmtId="0" fontId="10" fillId="3" borderId="0" xfId="1" applyFont="1" applyFill="1" applyBorder="1" applyAlignment="1">
      <alignment horizontal="left" vertical="center"/>
    </xf>
    <xf numFmtId="3" fontId="11" fillId="3" borderId="0" xfId="1" applyNumberFormat="1" applyFont="1" applyFill="1" applyBorder="1" applyAlignment="1">
      <alignment vertical="center"/>
    </xf>
    <xf numFmtId="3" fontId="10" fillId="3" borderId="0" xfId="1" applyNumberFormat="1" applyFont="1" applyFill="1" applyBorder="1" applyAlignment="1">
      <alignment vertical="center"/>
    </xf>
    <xf numFmtId="0" fontId="46" fillId="0" borderId="0" xfId="0" applyFont="1"/>
    <xf numFmtId="0" fontId="47" fillId="3" borderId="0" xfId="0" applyFont="1" applyFill="1" applyBorder="1"/>
    <xf numFmtId="165" fontId="5" fillId="3" borderId="5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1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41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 wrapText="1"/>
    </xf>
    <xf numFmtId="165" fontId="8" fillId="7" borderId="11" xfId="0" applyNumberFormat="1" applyFont="1" applyFill="1" applyBorder="1" applyAlignment="1">
      <alignment horizontal="center"/>
    </xf>
    <xf numFmtId="3" fontId="8" fillId="7" borderId="13" xfId="0" applyNumberFormat="1" applyFont="1" applyFill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3" fontId="8" fillId="7" borderId="11" xfId="0" applyNumberFormat="1" applyFont="1" applyFill="1" applyBorder="1" applyAlignment="1">
      <alignment horizontal="center"/>
    </xf>
    <xf numFmtId="164" fontId="8" fillId="7" borderId="11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/>
    </xf>
    <xf numFmtId="3" fontId="15" fillId="7" borderId="11" xfId="0" applyNumberFormat="1" applyFont="1" applyFill="1" applyBorder="1" applyAlignment="1">
      <alignment horizontal="center"/>
    </xf>
    <xf numFmtId="3" fontId="15" fillId="7" borderId="13" xfId="0" applyNumberFormat="1" applyFont="1" applyFill="1" applyBorder="1" applyAlignment="1">
      <alignment horizontal="center"/>
    </xf>
    <xf numFmtId="2" fontId="15" fillId="0" borderId="11" xfId="0" applyNumberFormat="1" applyFont="1" applyBorder="1" applyAlignment="1">
      <alignment horizontal="center"/>
    </xf>
    <xf numFmtId="3" fontId="15" fillId="0" borderId="11" xfId="0" applyNumberFormat="1" applyFont="1" applyBorder="1" applyAlignment="1">
      <alignment horizontal="center"/>
    </xf>
    <xf numFmtId="3" fontId="15" fillId="0" borderId="14" xfId="0" applyNumberFormat="1" applyFont="1" applyBorder="1" applyAlignment="1">
      <alignment horizontal="center"/>
    </xf>
    <xf numFmtId="3" fontId="15" fillId="7" borderId="14" xfId="0" applyNumberFormat="1" applyFont="1" applyFill="1" applyBorder="1" applyAlignment="1">
      <alignment horizontal="center"/>
    </xf>
    <xf numFmtId="3" fontId="8" fillId="7" borderId="14" xfId="0" applyNumberFormat="1" applyFont="1" applyFill="1" applyBorder="1" applyAlignment="1">
      <alignment horizontal="center"/>
    </xf>
    <xf numFmtId="3" fontId="23" fillId="7" borderId="12" xfId="0" applyNumberFormat="1" applyFont="1" applyFill="1" applyBorder="1" applyAlignment="1">
      <alignment horizontal="center"/>
    </xf>
    <xf numFmtId="3" fontId="23" fillId="7" borderId="8" xfId="0" applyNumberFormat="1" applyFont="1" applyFill="1" applyBorder="1" applyAlignment="1">
      <alignment horizontal="center"/>
    </xf>
    <xf numFmtId="2" fontId="23" fillId="0" borderId="11" xfId="0" applyNumberFormat="1" applyFont="1" applyBorder="1" applyAlignment="1">
      <alignment horizontal="center"/>
    </xf>
    <xf numFmtId="3" fontId="23" fillId="0" borderId="7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15" fillId="7" borderId="11" xfId="0" applyFont="1" applyFill="1" applyBorder="1" applyAlignment="1">
      <alignment horizontal="center"/>
    </xf>
    <xf numFmtId="0" fontId="23" fillId="7" borderId="7" xfId="0" applyFont="1" applyFill="1" applyBorder="1" applyAlignment="1">
      <alignment horizontal="center"/>
    </xf>
    <xf numFmtId="166" fontId="18" fillId="7" borderId="12" xfId="0" applyNumberFormat="1" applyFont="1" applyFill="1" applyBorder="1" applyAlignment="1">
      <alignment horizontal="center"/>
    </xf>
    <xf numFmtId="3" fontId="18" fillId="7" borderId="8" xfId="0" applyNumberFormat="1" applyFont="1" applyFill="1" applyBorder="1" applyAlignment="1">
      <alignment horizontal="center"/>
    </xf>
    <xf numFmtId="2" fontId="31" fillId="7" borderId="5" xfId="0" applyNumberFormat="1" applyFont="1" applyFill="1" applyBorder="1" applyAlignment="1">
      <alignment horizontal="center"/>
    </xf>
    <xf numFmtId="3" fontId="18" fillId="7" borderId="12" xfId="0" applyNumberFormat="1" applyFont="1" applyFill="1" applyBorder="1" applyAlignment="1">
      <alignment horizontal="center"/>
    </xf>
    <xf numFmtId="3" fontId="18" fillId="7" borderId="7" xfId="0" applyNumberFormat="1" applyFont="1" applyFill="1" applyBorder="1" applyAlignment="1">
      <alignment horizontal="center"/>
    </xf>
    <xf numFmtId="3" fontId="18" fillId="7" borderId="5" xfId="0" applyNumberFormat="1" applyFont="1" applyFill="1" applyBorder="1" applyAlignment="1">
      <alignment horizontal="center"/>
    </xf>
    <xf numFmtId="165" fontId="7" fillId="2" borderId="46" xfId="0" applyNumberFormat="1" applyFont="1" applyFill="1" applyBorder="1" applyAlignment="1">
      <alignment horizontal="center" vertical="center"/>
    </xf>
    <xf numFmtId="3" fontId="7" fillId="2" borderId="46" xfId="0" applyNumberFormat="1" applyFont="1" applyFill="1" applyBorder="1" applyAlignment="1">
      <alignment horizontal="center" vertical="center"/>
    </xf>
    <xf numFmtId="3" fontId="7" fillId="3" borderId="46" xfId="0" applyNumberFormat="1" applyFont="1" applyFill="1" applyBorder="1" applyAlignment="1">
      <alignment horizontal="center" vertical="center"/>
    </xf>
    <xf numFmtId="165" fontId="7" fillId="3" borderId="46" xfId="0" applyNumberFormat="1" applyFont="1" applyFill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47" xfId="0" applyNumberFormat="1" applyFont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8" fillId="2" borderId="46" xfId="0" applyNumberFormat="1" applyFont="1" applyFill="1" applyBorder="1" applyAlignment="1">
      <alignment horizontal="center" vertical="center"/>
    </xf>
    <xf numFmtId="3" fontId="18" fillId="0" borderId="46" xfId="0" applyNumberFormat="1" applyFont="1" applyBorder="1" applyAlignment="1">
      <alignment horizontal="center" vertical="center"/>
    </xf>
    <xf numFmtId="3" fontId="18" fillId="0" borderId="47" xfId="0" applyNumberFormat="1" applyFont="1" applyBorder="1" applyAlignment="1">
      <alignment horizontal="center" vertical="center"/>
    </xf>
    <xf numFmtId="0" fontId="18" fillId="2" borderId="46" xfId="0" applyFont="1" applyFill="1" applyBorder="1" applyAlignment="1">
      <alignment horizontal="center"/>
    </xf>
    <xf numFmtId="3" fontId="18" fillId="2" borderId="46" xfId="0" applyNumberFormat="1" applyFont="1" applyFill="1" applyBorder="1" applyAlignment="1">
      <alignment horizontal="center"/>
    </xf>
    <xf numFmtId="3" fontId="18" fillId="0" borderId="46" xfId="0" applyNumberFormat="1" applyFont="1" applyBorder="1" applyAlignment="1">
      <alignment horizontal="center"/>
    </xf>
    <xf numFmtId="0" fontId="11" fillId="2" borderId="46" xfId="0" applyFont="1" applyFill="1" applyBorder="1" applyAlignment="1">
      <alignment horizontal="center"/>
    </xf>
    <xf numFmtId="3" fontId="11" fillId="2" borderId="46" xfId="0" applyNumberFormat="1" applyFont="1" applyFill="1" applyBorder="1" applyAlignment="1">
      <alignment horizontal="center"/>
    </xf>
    <xf numFmtId="3" fontId="18" fillId="0" borderId="47" xfId="0" applyNumberFormat="1" applyFont="1" applyBorder="1" applyAlignment="1">
      <alignment horizontal="center"/>
    </xf>
    <xf numFmtId="3" fontId="21" fillId="0" borderId="3" xfId="1" applyNumberFormat="1" applyFont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/>
    </xf>
    <xf numFmtId="3" fontId="9" fillId="0" borderId="5" xfId="1" applyNumberFormat="1" applyFont="1" applyBorder="1" applyAlignment="1">
      <alignment horizontal="center" vertical="center"/>
    </xf>
    <xf numFmtId="3" fontId="9" fillId="0" borderId="41" xfId="1" applyNumberFormat="1" applyFont="1" applyBorder="1" applyAlignment="1">
      <alignment horizontal="center" vertical="center"/>
    </xf>
    <xf numFmtId="3" fontId="21" fillId="0" borderId="8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3" fontId="9" fillId="0" borderId="50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 wrapText="1"/>
    </xf>
    <xf numFmtId="3" fontId="21" fillId="0" borderId="7" xfId="1" applyNumberFormat="1" applyFont="1" applyBorder="1" applyAlignment="1">
      <alignment horizontal="center" vertical="center" shrinkToFit="1"/>
    </xf>
    <xf numFmtId="3" fontId="11" fillId="2" borderId="46" xfId="1" applyNumberFormat="1" applyFont="1" applyFill="1" applyBorder="1" applyAlignment="1">
      <alignment horizontal="center" vertical="center"/>
    </xf>
    <xf numFmtId="3" fontId="11" fillId="0" borderId="46" xfId="1" applyNumberFormat="1" applyFont="1" applyBorder="1" applyAlignment="1">
      <alignment horizontal="center" vertical="center"/>
    </xf>
    <xf numFmtId="3" fontId="10" fillId="0" borderId="46" xfId="1" applyNumberFormat="1" applyFont="1" applyBorder="1" applyAlignment="1">
      <alignment horizontal="center" vertical="center"/>
    </xf>
    <xf numFmtId="3" fontId="10" fillId="0" borderId="47" xfId="1" applyNumberFormat="1" applyFont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/>
    </xf>
    <xf numFmtId="3" fontId="21" fillId="0" borderId="5" xfId="1" applyNumberFormat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/>
    </xf>
    <xf numFmtId="3" fontId="21" fillId="0" borderId="41" xfId="1" applyNumberFormat="1" applyFont="1" applyFill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 wrapText="1"/>
    </xf>
    <xf numFmtId="3" fontId="21" fillId="0" borderId="5" xfId="1" applyNumberFormat="1" applyFont="1" applyFill="1" applyBorder="1" applyAlignment="1">
      <alignment horizontal="center" vertical="center" wrapText="1"/>
    </xf>
    <xf numFmtId="3" fontId="21" fillId="0" borderId="8" xfId="1" applyNumberFormat="1" applyFont="1" applyFill="1" applyBorder="1" applyAlignment="1">
      <alignment horizontal="center" vertical="center" wrapText="1"/>
    </xf>
    <xf numFmtId="3" fontId="21" fillId="0" borderId="7" xfId="1" applyNumberFormat="1" applyFont="1" applyFill="1" applyBorder="1" applyAlignment="1">
      <alignment horizontal="center" vertical="center"/>
    </xf>
    <xf numFmtId="3" fontId="21" fillId="0" borderId="7" xfId="1" applyNumberFormat="1" applyFont="1" applyFill="1" applyBorder="1" applyAlignment="1">
      <alignment horizontal="center" vertical="center" wrapText="1"/>
    </xf>
    <xf numFmtId="3" fontId="21" fillId="0" borderId="8" xfId="1" applyNumberFormat="1" applyFont="1" applyFill="1" applyBorder="1" applyAlignment="1">
      <alignment horizontal="center" vertical="center"/>
    </xf>
    <xf numFmtId="1" fontId="11" fillId="2" borderId="46" xfId="1" applyNumberFormat="1" applyFont="1" applyFill="1" applyBorder="1" applyAlignment="1">
      <alignment horizontal="center"/>
    </xf>
    <xf numFmtId="3" fontId="11" fillId="2" borderId="46" xfId="1" applyNumberFormat="1" applyFont="1" applyFill="1" applyBorder="1" applyAlignment="1">
      <alignment horizontal="center"/>
    </xf>
    <xf numFmtId="3" fontId="11" fillId="0" borderId="46" xfId="1" applyNumberFormat="1" applyFont="1" applyFill="1" applyBorder="1" applyAlignment="1">
      <alignment horizontal="center"/>
    </xf>
    <xf numFmtId="3" fontId="11" fillId="0" borderId="47" xfId="1" applyNumberFormat="1" applyFont="1" applyFill="1" applyBorder="1" applyAlignment="1">
      <alignment horizontal="center"/>
    </xf>
    <xf numFmtId="0" fontId="8" fillId="0" borderId="5" xfId="1" applyFont="1" applyBorder="1" applyAlignment="1">
      <alignment horizontal="center" vertical="center" wrapText="1"/>
    </xf>
    <xf numFmtId="0" fontId="8" fillId="0" borderId="41" xfId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41" xfId="1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0" fontId="9" fillId="0" borderId="40" xfId="1" applyFont="1" applyBorder="1" applyAlignment="1">
      <alignment horizontal="center" vertical="center"/>
    </xf>
    <xf numFmtId="0" fontId="8" fillId="0" borderId="43" xfId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3" fontId="21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 shrinkToFit="1"/>
    </xf>
    <xf numFmtId="0" fontId="6" fillId="0" borderId="2" xfId="11" applyFont="1" applyBorder="1" applyAlignment="1">
      <alignment horizontal="center" vertical="center" wrapText="1"/>
    </xf>
    <xf numFmtId="0" fontId="6" fillId="0" borderId="9" xfId="1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9" fillId="0" borderId="9" xfId="11" applyFont="1" applyBorder="1"/>
    <xf numFmtId="0" fontId="10" fillId="0" borderId="13" xfId="11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left"/>
    </xf>
    <xf numFmtId="0" fontId="10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/>
    </xf>
    <xf numFmtId="0" fontId="37" fillId="0" borderId="13" xfId="0" applyFont="1" applyBorder="1" applyAlignment="1">
      <alignment vertical="center"/>
    </xf>
    <xf numFmtId="3" fontId="10" fillId="0" borderId="13" xfId="11" applyNumberFormat="1" applyFont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9" fillId="0" borderId="13" xfId="11" applyNumberFormat="1" applyFont="1" applyBorder="1" applyAlignment="1">
      <alignment horizontal="center" vertical="center"/>
    </xf>
    <xf numFmtId="0" fontId="35" fillId="0" borderId="13" xfId="4" applyFont="1" applyBorder="1" applyAlignment="1">
      <alignment vertical="center" shrinkToFit="1"/>
    </xf>
    <xf numFmtId="0" fontId="10" fillId="0" borderId="13" xfId="4" applyFont="1" applyBorder="1" applyAlignment="1">
      <alignment vertical="center" shrinkToFit="1"/>
    </xf>
    <xf numFmtId="0" fontId="9" fillId="0" borderId="13" xfId="4" applyFont="1" applyBorder="1" applyAlignment="1">
      <alignment vertical="center" wrapText="1" shrinkToFit="1"/>
    </xf>
    <xf numFmtId="0" fontId="9" fillId="0" borderId="13" xfId="4" applyFont="1" applyBorder="1" applyAlignment="1">
      <alignment vertical="center"/>
    </xf>
    <xf numFmtId="0" fontId="9" fillId="0" borderId="13" xfId="4" applyFont="1" applyBorder="1" applyAlignment="1">
      <alignment vertical="center" wrapText="1"/>
    </xf>
    <xf numFmtId="0" fontId="9" fillId="0" borderId="13" xfId="4" applyFont="1" applyBorder="1" applyAlignment="1">
      <alignment vertical="center" shrinkToFit="1"/>
    </xf>
    <xf numFmtId="0" fontId="9" fillId="0" borderId="13" xfId="5" applyFont="1" applyBorder="1" applyAlignment="1">
      <alignment vertical="center" shrinkToFit="1"/>
    </xf>
    <xf numFmtId="0" fontId="9" fillId="0" borderId="13" xfId="6" applyFont="1" applyBorder="1" applyAlignment="1">
      <alignment horizontal="left" vertical="center" wrapText="1" shrinkToFit="1"/>
    </xf>
    <xf numFmtId="0" fontId="9" fillId="0" borderId="13" xfId="6" applyFont="1" applyBorder="1" applyAlignment="1">
      <alignment vertical="center" shrinkToFit="1"/>
    </xf>
    <xf numFmtId="0" fontId="9" fillId="0" borderId="13" xfId="6" applyFont="1" applyFill="1" applyBorder="1" applyAlignment="1">
      <alignment horizontal="left" vertical="center" wrapText="1" shrinkToFit="1"/>
    </xf>
    <xf numFmtId="0" fontId="37" fillId="0" borderId="13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center" vertical="center"/>
    </xf>
    <xf numFmtId="0" fontId="37" fillId="0" borderId="8" xfId="0" applyFont="1" applyBorder="1" applyAlignment="1">
      <alignment horizontal="left" vertical="center" wrapText="1"/>
    </xf>
    <xf numFmtId="3" fontId="37" fillId="0" borderId="8" xfId="0" applyNumberFormat="1" applyFont="1" applyFill="1" applyBorder="1" applyAlignment="1">
      <alignment horizontal="center" vertical="center"/>
    </xf>
    <xf numFmtId="3" fontId="37" fillId="0" borderId="7" xfId="0" applyNumberFormat="1" applyFont="1" applyBorder="1" applyAlignment="1">
      <alignment horizontal="center" vertical="center"/>
    </xf>
    <xf numFmtId="0" fontId="0" fillId="0" borderId="0" xfId="0"/>
    <xf numFmtId="0" fontId="36" fillId="0" borderId="0" xfId="10" applyFont="1" applyAlignment="1">
      <alignment horizontal="center" vertical="center"/>
    </xf>
    <xf numFmtId="0" fontId="1" fillId="0" borderId="0" xfId="10"/>
    <xf numFmtId="0" fontId="1" fillId="0" borderId="0" xfId="10" applyAlignment="1">
      <alignment horizontal="center" vertical="center"/>
    </xf>
    <xf numFmtId="0" fontId="1" fillId="0" borderId="1" xfId="10" applyBorder="1" applyAlignment="1">
      <alignment horizontal="center"/>
    </xf>
    <xf numFmtId="0" fontId="1" fillId="0" borderId="1" xfId="10" applyBorder="1"/>
    <xf numFmtId="0" fontId="6" fillId="0" borderId="3" xfId="1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0" fontId="10" fillId="0" borderId="7" xfId="11" applyFont="1" applyBorder="1" applyAlignment="1">
      <alignment horizontal="center" vertical="center"/>
    </xf>
    <xf numFmtId="3" fontId="21" fillId="2" borderId="5" xfId="0" applyNumberFormat="1" applyFont="1" applyFill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 wrapText="1"/>
    </xf>
    <xf numFmtId="0" fontId="0" fillId="0" borderId="0" xfId="0"/>
    <xf numFmtId="3" fontId="43" fillId="0" borderId="0" xfId="0" applyNumberFormat="1" applyFont="1" applyAlignment="1">
      <alignment horizontal="center" wrapText="1"/>
    </xf>
    <xf numFmtId="0" fontId="43" fillId="9" borderId="19" xfId="0" applyFont="1" applyFill="1" applyBorder="1" applyAlignment="1">
      <alignment horizontal="right"/>
    </xf>
    <xf numFmtId="0" fontId="48" fillId="9" borderId="19" xfId="0" applyFont="1" applyFill="1" applyBorder="1" applyAlignment="1">
      <alignment wrapText="1"/>
    </xf>
    <xf numFmtId="0" fontId="43" fillId="9" borderId="19" xfId="0" applyFont="1" applyFill="1" applyBorder="1" applyAlignment="1">
      <alignment horizontal="right" wrapText="1"/>
    </xf>
    <xf numFmtId="3" fontId="23" fillId="0" borderId="0" xfId="0" applyNumberFormat="1" applyFont="1"/>
    <xf numFmtId="4" fontId="23" fillId="0" borderId="0" xfId="0" applyNumberFormat="1" applyFont="1"/>
    <xf numFmtId="1" fontId="21" fillId="0" borderId="5" xfId="1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11" fillId="0" borderId="46" xfId="1" applyNumberFormat="1" applyFont="1" applyFill="1" applyBorder="1" applyAlignment="1">
      <alignment horizontal="center"/>
    </xf>
    <xf numFmtId="1" fontId="34" fillId="6" borderId="0" xfId="0" applyNumberFormat="1" applyFont="1" applyFill="1"/>
    <xf numFmtId="1" fontId="11" fillId="0" borderId="46" xfId="0" applyNumberFormat="1" applyFont="1" applyBorder="1" applyAlignment="1">
      <alignment horizontal="center"/>
    </xf>
    <xf numFmtId="3" fontId="49" fillId="0" borderId="0" xfId="0" applyNumberFormat="1" applyFont="1"/>
    <xf numFmtId="4" fontId="49" fillId="0" borderId="0" xfId="0" applyNumberFormat="1" applyFont="1"/>
    <xf numFmtId="168" fontId="49" fillId="0" borderId="0" xfId="0" applyNumberFormat="1" applyFont="1"/>
    <xf numFmtId="167" fontId="49" fillId="0" borderId="0" xfId="0" applyNumberFormat="1" applyFont="1"/>
    <xf numFmtId="0" fontId="0" fillId="0" borderId="5" xfId="0" applyBorder="1"/>
    <xf numFmtId="3" fontId="50" fillId="0" borderId="5" xfId="0" applyNumberFormat="1" applyFont="1" applyBorder="1" applyAlignment="1">
      <alignment horizontal="center"/>
    </xf>
    <xf numFmtId="0" fontId="9" fillId="0" borderId="7" xfId="11" applyFont="1" applyBorder="1" applyAlignment="1">
      <alignment horizontal="center" vertical="center" wrapText="1" shrinkToFit="1"/>
    </xf>
    <xf numFmtId="3" fontId="9" fillId="0" borderId="7" xfId="11" applyNumberFormat="1" applyFont="1" applyBorder="1" applyAlignment="1">
      <alignment horizontal="center" vertical="center"/>
    </xf>
    <xf numFmtId="3" fontId="9" fillId="0" borderId="12" xfId="11" applyNumberFormat="1" applyFont="1" applyBorder="1" applyAlignment="1">
      <alignment horizontal="center" vertical="center"/>
    </xf>
    <xf numFmtId="0" fontId="43" fillId="10" borderId="18" xfId="0" applyFont="1" applyFill="1" applyBorder="1" applyAlignment="1">
      <alignment horizontal="center" wrapText="1"/>
    </xf>
    <xf numFmtId="0" fontId="43" fillId="10" borderId="19" xfId="0" applyFont="1" applyFill="1" applyBorder="1" applyAlignment="1">
      <alignment horizontal="center" wrapText="1"/>
    </xf>
    <xf numFmtId="0" fontId="43" fillId="10" borderId="22" xfId="0" applyFont="1" applyFill="1" applyBorder="1" applyAlignment="1">
      <alignment horizontal="center" wrapText="1"/>
    </xf>
    <xf numFmtId="0" fontId="43" fillId="10" borderId="16" xfId="0" applyFont="1" applyFill="1" applyBorder="1" applyAlignment="1">
      <alignment horizontal="right" wrapText="1"/>
    </xf>
    <xf numFmtId="0" fontId="52" fillId="10" borderId="19" xfId="0" applyFont="1" applyFill="1" applyBorder="1" applyAlignment="1">
      <alignment wrapText="1"/>
    </xf>
    <xf numFmtId="0" fontId="43" fillId="10" borderId="19" xfId="0" applyFont="1" applyFill="1" applyBorder="1" applyAlignment="1">
      <alignment horizontal="center"/>
    </xf>
    <xf numFmtId="0" fontId="52" fillId="10" borderId="19" xfId="0" applyFont="1" applyFill="1" applyBorder="1"/>
    <xf numFmtId="0" fontId="43" fillId="10" borderId="19" xfId="0" applyFont="1" applyFill="1" applyBorder="1" applyAlignment="1">
      <alignment wrapText="1"/>
    </xf>
    <xf numFmtId="0" fontId="52" fillId="10" borderId="22" xfId="0" applyFont="1" applyFill="1" applyBorder="1"/>
    <xf numFmtId="0" fontId="43" fillId="9" borderId="22" xfId="0" applyFont="1" applyFill="1" applyBorder="1" applyAlignment="1">
      <alignment horizontal="right"/>
    </xf>
    <xf numFmtId="0" fontId="48" fillId="9" borderId="22" xfId="0" applyFont="1" applyFill="1" applyBorder="1"/>
    <xf numFmtId="0" fontId="43" fillId="9" borderId="22" xfId="0" applyFont="1" applyFill="1" applyBorder="1"/>
    <xf numFmtId="0" fontId="54" fillId="0" borderId="0" xfId="0" applyFont="1" applyAlignment="1">
      <alignment horizontal="center"/>
    </xf>
    <xf numFmtId="168" fontId="51" fillId="10" borderId="22" xfId="0" applyNumberFormat="1" applyFont="1" applyFill="1" applyBorder="1" applyAlignment="1">
      <alignment horizontal="right"/>
    </xf>
    <xf numFmtId="168" fontId="43" fillId="10" borderId="19" xfId="0" applyNumberFormat="1" applyFont="1" applyFill="1" applyBorder="1" applyAlignment="1">
      <alignment horizontal="right"/>
    </xf>
    <xf numFmtId="168" fontId="48" fillId="10" borderId="19" xfId="0" applyNumberFormat="1" applyFont="1" applyFill="1" applyBorder="1" applyAlignment="1">
      <alignment wrapText="1"/>
    </xf>
    <xf numFmtId="168" fontId="43" fillId="10" borderId="19" xfId="0" applyNumberFormat="1" applyFont="1" applyFill="1" applyBorder="1" applyAlignment="1">
      <alignment horizontal="right" wrapText="1"/>
    </xf>
    <xf numFmtId="168" fontId="48" fillId="10" borderId="22" xfId="0" applyNumberFormat="1" applyFont="1" applyFill="1" applyBorder="1"/>
    <xf numFmtId="168" fontId="43" fillId="10" borderId="22" xfId="0" applyNumberFormat="1" applyFont="1" applyFill="1" applyBorder="1" applyAlignment="1">
      <alignment horizontal="right"/>
    </xf>
    <xf numFmtId="3" fontId="27" fillId="3" borderId="0" xfId="0" applyNumberFormat="1" applyFont="1" applyFill="1"/>
    <xf numFmtId="0" fontId="0" fillId="0" borderId="0" xfId="0"/>
    <xf numFmtId="0" fontId="9" fillId="0" borderId="13" xfId="1" applyFont="1" applyBorder="1" applyAlignment="1">
      <alignment vertical="center" wrapText="1"/>
    </xf>
    <xf numFmtId="3" fontId="21" fillId="2" borderId="2" xfId="1" applyNumberFormat="1" applyFont="1" applyFill="1" applyBorder="1" applyAlignment="1">
      <alignment horizontal="center" vertical="center"/>
    </xf>
    <xf numFmtId="3" fontId="21" fillId="0" borderId="13" xfId="1" applyNumberFormat="1" applyFont="1" applyBorder="1" applyAlignment="1">
      <alignment horizontal="center" vertical="center"/>
    </xf>
    <xf numFmtId="3" fontId="21" fillId="0" borderId="11" xfId="1" applyNumberFormat="1" applyFont="1" applyBorder="1" applyAlignment="1">
      <alignment horizontal="center" vertical="center"/>
    </xf>
    <xf numFmtId="168" fontId="51" fillId="10" borderId="22" xfId="0" applyNumberFormat="1" applyFont="1" applyFill="1" applyBorder="1" applyAlignment="1">
      <alignment horizontal="center"/>
    </xf>
    <xf numFmtId="3" fontId="50" fillId="0" borderId="7" xfId="0" applyNumberFormat="1" applyFont="1" applyBorder="1" applyAlignment="1">
      <alignment horizontal="center"/>
    </xf>
    <xf numFmtId="0" fontId="9" fillId="0" borderId="5" xfId="11" applyFont="1" applyBorder="1" applyAlignment="1">
      <alignment horizontal="center"/>
    </xf>
    <xf numFmtId="0" fontId="9" fillId="0" borderId="10" xfId="11" applyFont="1" applyBorder="1"/>
    <xf numFmtId="0" fontId="9" fillId="0" borderId="5" xfId="11" applyFont="1" applyBorder="1"/>
    <xf numFmtId="0" fontId="9" fillId="0" borderId="4" xfId="11" applyFont="1" applyBorder="1"/>
    <xf numFmtId="3" fontId="0" fillId="0" borderId="0" xfId="0" applyNumberFormat="1" applyAlignment="1">
      <alignment vertical="center"/>
    </xf>
    <xf numFmtId="0" fontId="51" fillId="10" borderId="15" xfId="0" applyFont="1" applyFill="1" applyBorder="1" applyAlignment="1">
      <alignment horizontal="center" wrapText="1"/>
    </xf>
    <xf numFmtId="0" fontId="51" fillId="10" borderId="16" xfId="0" applyFont="1" applyFill="1" applyBorder="1" applyAlignment="1">
      <alignment horizontal="center" wrapText="1"/>
    </xf>
    <xf numFmtId="0" fontId="51" fillId="10" borderId="17" xfId="0" applyFont="1" applyFill="1" applyBorder="1" applyAlignment="1">
      <alignment horizontal="center" wrapText="1"/>
    </xf>
    <xf numFmtId="0" fontId="51" fillId="10" borderId="26" xfId="0" applyFont="1" applyFill="1" applyBorder="1" applyAlignment="1">
      <alignment horizontal="center" wrapText="1"/>
    </xf>
    <xf numFmtId="0" fontId="51" fillId="10" borderId="20" xfId="0" applyFont="1" applyFill="1" applyBorder="1" applyAlignment="1">
      <alignment horizontal="center" wrapText="1"/>
    </xf>
    <xf numFmtId="0" fontId="51" fillId="10" borderId="27" xfId="0" applyFont="1" applyFill="1" applyBorder="1" applyAlignment="1">
      <alignment horizontal="center" wrapText="1"/>
    </xf>
    <xf numFmtId="0" fontId="51" fillId="10" borderId="21" xfId="0" applyFont="1" applyFill="1" applyBorder="1" applyAlignment="1">
      <alignment horizontal="center" wrapText="1"/>
    </xf>
    <xf numFmtId="0" fontId="51" fillId="10" borderId="28" xfId="0" applyFont="1" applyFill="1" applyBorder="1" applyAlignment="1">
      <alignment horizontal="center" wrapText="1"/>
    </xf>
    <xf numFmtId="0" fontId="51" fillId="10" borderId="29" xfId="0" applyFont="1" applyFill="1" applyBorder="1" applyAlignment="1">
      <alignment horizontal="center" wrapText="1"/>
    </xf>
    <xf numFmtId="0" fontId="43" fillId="9" borderId="30" xfId="0" applyFont="1" applyFill="1" applyBorder="1" applyAlignment="1">
      <alignment horizontal="center" wrapText="1"/>
    </xf>
    <xf numFmtId="0" fontId="43" fillId="9" borderId="17" xfId="0" applyFont="1" applyFill="1" applyBorder="1" applyAlignment="1">
      <alignment horizontal="center" wrapText="1"/>
    </xf>
    <xf numFmtId="0" fontId="43" fillId="10" borderId="30" xfId="0" applyFont="1" applyFill="1" applyBorder="1" applyAlignment="1">
      <alignment horizontal="center" wrapText="1"/>
    </xf>
    <xf numFmtId="0" fontId="43" fillId="10" borderId="17" xfId="0" applyFont="1" applyFill="1" applyBorder="1" applyAlignment="1">
      <alignment horizontal="center" wrapText="1"/>
    </xf>
    <xf numFmtId="168" fontId="43" fillId="10" borderId="16" xfId="0" applyNumberFormat="1" applyFont="1" applyFill="1" applyBorder="1" applyAlignment="1">
      <alignment horizontal="right"/>
    </xf>
    <xf numFmtId="0" fontId="43" fillId="9" borderId="16" xfId="0" applyFont="1" applyFill="1" applyBorder="1" applyAlignment="1">
      <alignment horizontal="right"/>
    </xf>
    <xf numFmtId="0" fontId="43" fillId="10" borderId="16" xfId="0" applyFont="1" applyFill="1" applyBorder="1" applyAlignment="1">
      <alignment horizontal="right" wrapText="1"/>
    </xf>
    <xf numFmtId="0" fontId="52" fillId="10" borderId="16" xfId="0" applyFont="1" applyFill="1" applyBorder="1" applyAlignment="1">
      <alignment wrapText="1"/>
    </xf>
    <xf numFmtId="0" fontId="53" fillId="10" borderId="16" xfId="0" applyFont="1" applyFill="1" applyBorder="1" applyAlignment="1">
      <alignment horizontal="justify" wrapText="1"/>
    </xf>
    <xf numFmtId="0" fontId="43" fillId="9" borderId="16" xfId="0" applyFont="1" applyFill="1" applyBorder="1" applyAlignment="1">
      <alignment horizontal="right" wrapText="1"/>
    </xf>
    <xf numFmtId="0" fontId="43" fillId="10" borderId="16" xfId="0" applyFont="1" applyFill="1" applyBorder="1" applyAlignment="1">
      <alignment horizontal="right"/>
    </xf>
    <xf numFmtId="0" fontId="52" fillId="10" borderId="16" xfId="0" applyFont="1" applyFill="1" applyBorder="1"/>
    <xf numFmtId="0" fontId="51" fillId="10" borderId="23" xfId="0" applyFont="1" applyFill="1" applyBorder="1" applyAlignment="1">
      <alignment horizontal="center"/>
    </xf>
    <xf numFmtId="0" fontId="51" fillId="10" borderId="24" xfId="0" applyFont="1" applyFill="1" applyBorder="1" applyAlignment="1">
      <alignment horizontal="center"/>
    </xf>
    <xf numFmtId="0" fontId="51" fillId="10" borderId="25" xfId="0" applyFont="1" applyFill="1" applyBorder="1" applyAlignment="1">
      <alignment horizontal="center"/>
    </xf>
    <xf numFmtId="0" fontId="43" fillId="10" borderId="17" xfId="0" applyFont="1" applyFill="1" applyBorder="1" applyAlignment="1">
      <alignment horizontal="right" wrapText="1"/>
    </xf>
    <xf numFmtId="0" fontId="8" fillId="7" borderId="10" xfId="0" applyFont="1" applyFill="1" applyBorder="1" applyAlignment="1">
      <alignment horizontal="center"/>
    </xf>
    <xf numFmtId="0" fontId="8" fillId="7" borderId="4" xfId="0" applyFont="1" applyFill="1" applyBorder="1" applyAlignment="1"/>
    <xf numFmtId="0" fontId="8" fillId="7" borderId="3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7" borderId="3" xfId="0" applyFont="1" applyFill="1" applyBorder="1" applyAlignment="1">
      <alignment horizontal="center" wrapText="1"/>
    </xf>
    <xf numFmtId="0" fontId="8" fillId="7" borderId="10" xfId="0" applyFont="1" applyFill="1" applyBorder="1" applyAlignment="1">
      <alignment horizontal="center" wrapText="1"/>
    </xf>
    <xf numFmtId="0" fontId="8" fillId="7" borderId="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8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3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8" fillId="2" borderId="33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vertical="center"/>
    </xf>
    <xf numFmtId="0" fontId="17" fillId="2" borderId="8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7" xfId="0" applyFont="1" applyBorder="1" applyAlignment="1"/>
    <xf numFmtId="0" fontId="17" fillId="2" borderId="7" xfId="0" applyFont="1" applyFill="1" applyBorder="1" applyAlignment="1"/>
    <xf numFmtId="0" fontId="8" fillId="0" borderId="33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38" xfId="0" applyFont="1" applyBorder="1" applyAlignment="1"/>
    <xf numFmtId="0" fontId="8" fillId="0" borderId="40" xfId="0" applyFont="1" applyBorder="1" applyAlignment="1"/>
    <xf numFmtId="0" fontId="17" fillId="0" borderId="11" xfId="0" applyFont="1" applyBorder="1" applyAlignment="1"/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17" fillId="2" borderId="34" xfId="0" applyFont="1" applyFill="1" applyBorder="1" applyAlignment="1"/>
    <xf numFmtId="0" fontId="17" fillId="2" borderId="8" xfId="0" applyFont="1" applyFill="1" applyBorder="1" applyAlignment="1"/>
    <xf numFmtId="0" fontId="17" fillId="2" borderId="12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7" xfId="0" applyFont="1" applyFill="1" applyBorder="1" applyAlignment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2" borderId="33" xfId="1" applyFont="1" applyFill="1" applyBorder="1" applyAlignment="1">
      <alignment horizontal="center" vertical="center" wrapText="1"/>
    </xf>
    <xf numFmtId="0" fontId="8" fillId="2" borderId="34" xfId="1" applyFont="1" applyFill="1" applyBorder="1" applyAlignment="1"/>
    <xf numFmtId="0" fontId="8" fillId="2" borderId="8" xfId="1" applyFont="1" applyFill="1" applyBorder="1" applyAlignment="1"/>
    <xf numFmtId="0" fontId="8" fillId="2" borderId="12" xfId="1" applyFont="1" applyFill="1" applyBorder="1" applyAlignment="1"/>
    <xf numFmtId="0" fontId="8" fillId="0" borderId="31" xfId="1" applyFont="1" applyBorder="1" applyAlignment="1">
      <alignment horizontal="center" vertical="center" wrapText="1"/>
    </xf>
    <xf numFmtId="0" fontId="8" fillId="0" borderId="38" xfId="1" applyFont="1" applyBorder="1" applyAlignment="1"/>
    <xf numFmtId="0" fontId="8" fillId="0" borderId="40" xfId="1" applyFont="1" applyBorder="1" applyAlignment="1"/>
    <xf numFmtId="0" fontId="8" fillId="0" borderId="32" xfId="1" applyFont="1" applyBorder="1" applyAlignment="1">
      <alignment horizontal="center" vertical="center" wrapText="1"/>
    </xf>
    <xf numFmtId="0" fontId="8" fillId="0" borderId="11" xfId="1" applyFont="1" applyBorder="1" applyAlignment="1"/>
    <xf numFmtId="0" fontId="8" fillId="0" borderId="7" xfId="1" applyFont="1" applyBorder="1" applyAlignment="1"/>
    <xf numFmtId="0" fontId="8" fillId="2" borderId="34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/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/>
    <xf numFmtId="0" fontId="8" fillId="0" borderId="35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8" fillId="0" borderId="37" xfId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6" fillId="0" borderId="2" xfId="11" applyFont="1" applyBorder="1" applyAlignment="1">
      <alignment horizontal="center" vertical="center" wrapText="1"/>
    </xf>
    <xf numFmtId="0" fontId="6" fillId="0" borderId="11" xfId="11" applyFont="1" applyBorder="1" applyAlignment="1">
      <alignment horizontal="center"/>
    </xf>
    <xf numFmtId="0" fontId="6" fillId="0" borderId="7" xfId="11" applyFont="1" applyBorder="1" applyAlignment="1">
      <alignment horizontal="center"/>
    </xf>
    <xf numFmtId="0" fontId="1" fillId="0" borderId="11" xfId="11" applyBorder="1" applyAlignment="1"/>
    <xf numFmtId="0" fontId="1" fillId="0" borderId="7" xfId="11" applyBorder="1" applyAlignment="1"/>
    <xf numFmtId="0" fontId="6" fillId="0" borderId="11" xfId="11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 wrapText="1"/>
    </xf>
  </cellXfs>
  <cellStyles count="19">
    <cellStyle name="Normalny" xfId="0" builtinId="0"/>
    <cellStyle name="Normalny 10" xfId="3"/>
    <cellStyle name="Normalny 11" xfId="11"/>
    <cellStyle name="Normalny 12" xfId="10"/>
    <cellStyle name="Normalny 13" xfId="16"/>
    <cellStyle name="Normalny 14" xfId="17"/>
    <cellStyle name="Normalny 15" xfId="5"/>
    <cellStyle name="Normalny 16" xfId="6"/>
    <cellStyle name="Normalny 18" xfId="7"/>
    <cellStyle name="Normalny 19" xfId="8"/>
    <cellStyle name="Normalny 2" xfId="1"/>
    <cellStyle name="Normalny 20" xfId="9"/>
    <cellStyle name="Normalny 3" xfId="2"/>
    <cellStyle name="Normalny 4" xfId="12"/>
    <cellStyle name="Normalny 5" xfId="13"/>
    <cellStyle name="Normalny 6" xfId="14"/>
    <cellStyle name="Normalny 7" xfId="15"/>
    <cellStyle name="Normalny 8" xfId="18"/>
    <cellStyle name="Normalny 9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selection activeCell="L11" sqref="L11"/>
    </sheetView>
  </sheetViews>
  <sheetFormatPr defaultRowHeight="14.25"/>
  <cols>
    <col min="1" max="1" width="3.125" customWidth="1"/>
    <col min="2" max="2" width="0.625" customWidth="1"/>
    <col min="3" max="3" width="14.25" customWidth="1"/>
    <col min="4" max="4" width="6.875" customWidth="1"/>
    <col min="5" max="5" width="13" customWidth="1"/>
    <col min="6" max="6" width="6.875" customWidth="1"/>
    <col min="7" max="7" width="10.375" customWidth="1"/>
    <col min="8" max="8" width="7.5" customWidth="1"/>
    <col min="9" max="9" width="10.875" customWidth="1"/>
    <col min="10" max="10" width="9.625" customWidth="1"/>
    <col min="11" max="11" width="8.75" customWidth="1"/>
    <col min="12" max="14" width="8" customWidth="1"/>
  </cols>
  <sheetData>
    <row r="1" spans="1:9">
      <c r="H1" s="16"/>
    </row>
    <row r="2" spans="1:9" ht="15" thickBot="1"/>
    <row r="3" spans="1:9">
      <c r="A3" s="439" t="s">
        <v>62</v>
      </c>
      <c r="B3" s="407"/>
      <c r="C3" s="439" t="s">
        <v>90</v>
      </c>
      <c r="D3" s="442" t="s">
        <v>214</v>
      </c>
      <c r="E3" s="443"/>
      <c r="F3" s="446" t="s">
        <v>215</v>
      </c>
      <c r="G3" s="443"/>
      <c r="H3" s="446" t="s">
        <v>91</v>
      </c>
      <c r="I3" s="443"/>
    </row>
    <row r="4" spans="1:9" ht="15" thickBot="1">
      <c r="A4" s="440"/>
      <c r="B4" s="408"/>
      <c r="C4" s="440"/>
      <c r="D4" s="444"/>
      <c r="E4" s="445"/>
      <c r="F4" s="447"/>
      <c r="G4" s="445"/>
      <c r="H4" s="447"/>
      <c r="I4" s="445"/>
    </row>
    <row r="5" spans="1:9">
      <c r="A5" s="440"/>
      <c r="B5" s="408"/>
      <c r="C5" s="440"/>
      <c r="D5" s="448" t="s">
        <v>64</v>
      </c>
      <c r="E5" s="450" t="s">
        <v>92</v>
      </c>
      <c r="F5" s="448" t="s">
        <v>64</v>
      </c>
      <c r="G5" s="450" t="s">
        <v>93</v>
      </c>
      <c r="H5" s="448" t="s">
        <v>64</v>
      </c>
      <c r="I5" s="450" t="s">
        <v>10</v>
      </c>
    </row>
    <row r="6" spans="1:9" ht="15" thickBot="1">
      <c r="A6" s="441"/>
      <c r="B6" s="409"/>
      <c r="C6" s="441"/>
      <c r="D6" s="449"/>
      <c r="E6" s="451"/>
      <c r="F6" s="449"/>
      <c r="G6" s="451"/>
      <c r="H6" s="449"/>
      <c r="I6" s="451"/>
    </row>
    <row r="7" spans="1:9" ht="24">
      <c r="A7" s="410">
        <v>1.1000000000000001</v>
      </c>
      <c r="B7" s="408"/>
      <c r="C7" s="411" t="s">
        <v>94</v>
      </c>
      <c r="D7" s="388">
        <v>506.31139999999999</v>
      </c>
      <c r="E7" s="421">
        <v>46003749</v>
      </c>
      <c r="F7" s="388">
        <v>587.98310000000004</v>
      </c>
      <c r="G7" s="421">
        <v>47531943</v>
      </c>
      <c r="H7" s="388">
        <f>F7-D7</f>
        <v>81.671700000000044</v>
      </c>
      <c r="I7" s="421">
        <f>G7-E7</f>
        <v>1528194</v>
      </c>
    </row>
    <row r="8" spans="1:9">
      <c r="A8" s="458">
        <v>1.2</v>
      </c>
      <c r="B8" s="412"/>
      <c r="C8" s="459" t="s">
        <v>71</v>
      </c>
      <c r="D8" s="453">
        <v>183</v>
      </c>
      <c r="E8" s="452">
        <v>192216352</v>
      </c>
      <c r="F8" s="453">
        <v>202</v>
      </c>
      <c r="G8" s="452">
        <v>256666990</v>
      </c>
      <c r="H8" s="453">
        <f>F8-D8</f>
        <v>19</v>
      </c>
      <c r="I8" s="421" t="s">
        <v>163</v>
      </c>
    </row>
    <row r="9" spans="1:9">
      <c r="A9" s="458"/>
      <c r="B9" s="412"/>
      <c r="C9" s="459"/>
      <c r="D9" s="453"/>
      <c r="E9" s="452"/>
      <c r="F9" s="453"/>
      <c r="G9" s="452"/>
      <c r="H9" s="453"/>
      <c r="I9" s="421">
        <f>G8-E8</f>
        <v>64450638</v>
      </c>
    </row>
    <row r="10" spans="1:9" ht="15">
      <c r="A10" s="454">
        <v>1.3</v>
      </c>
      <c r="B10" s="408"/>
      <c r="C10" s="455" t="s">
        <v>74</v>
      </c>
      <c r="D10" s="389"/>
      <c r="E10" s="422"/>
      <c r="F10" s="389"/>
      <c r="G10" s="422"/>
      <c r="H10" s="389"/>
      <c r="I10" s="422"/>
    </row>
    <row r="11" spans="1:9" ht="15">
      <c r="A11" s="454"/>
      <c r="B11" s="408"/>
      <c r="C11" s="455"/>
      <c r="D11" s="389"/>
      <c r="E11" s="422"/>
      <c r="F11" s="389"/>
      <c r="G11" s="422"/>
      <c r="H11" s="389"/>
      <c r="I11" s="422"/>
    </row>
    <row r="12" spans="1:9">
      <c r="A12" s="454"/>
      <c r="B12" s="408"/>
      <c r="C12" s="455"/>
      <c r="D12" s="390">
        <v>1089</v>
      </c>
      <c r="E12" s="423">
        <v>1790680</v>
      </c>
      <c r="F12" s="390">
        <v>1538</v>
      </c>
      <c r="G12" s="423">
        <v>2896436</v>
      </c>
      <c r="H12" s="390">
        <f>F12-D12</f>
        <v>449</v>
      </c>
      <c r="I12" s="423">
        <f>G12-E12</f>
        <v>1105756</v>
      </c>
    </row>
    <row r="13" spans="1:9">
      <c r="A13" s="454">
        <v>1.4</v>
      </c>
      <c r="B13" s="414"/>
      <c r="C13" s="456" t="s">
        <v>202</v>
      </c>
      <c r="D13" s="457">
        <v>30</v>
      </c>
      <c r="E13" s="452">
        <v>233100</v>
      </c>
      <c r="F13" s="453">
        <v>32</v>
      </c>
      <c r="G13" s="452">
        <v>206768</v>
      </c>
      <c r="H13" s="453">
        <f>F13-D13</f>
        <v>2</v>
      </c>
      <c r="I13" s="452">
        <f>G13-E13</f>
        <v>-26332</v>
      </c>
    </row>
    <row r="14" spans="1:9">
      <c r="A14" s="454"/>
      <c r="B14" s="414"/>
      <c r="C14" s="456"/>
      <c r="D14" s="457"/>
      <c r="E14" s="452"/>
      <c r="F14" s="453"/>
      <c r="G14" s="452"/>
      <c r="H14" s="453"/>
      <c r="I14" s="452"/>
    </row>
    <row r="15" spans="1:9">
      <c r="A15" s="454">
        <v>1.5</v>
      </c>
      <c r="B15" s="408"/>
      <c r="C15" s="413"/>
      <c r="D15" s="453">
        <v>5790</v>
      </c>
      <c r="E15" s="452">
        <v>993543</v>
      </c>
      <c r="F15" s="453">
        <v>6022</v>
      </c>
      <c r="G15" s="452">
        <v>939731</v>
      </c>
      <c r="H15" s="453">
        <f>F15-D15</f>
        <v>232</v>
      </c>
      <c r="I15" s="452">
        <f>G15-E15</f>
        <v>-53812</v>
      </c>
    </row>
    <row r="16" spans="1:9">
      <c r="A16" s="454"/>
      <c r="B16" s="408"/>
      <c r="C16" s="413" t="s">
        <v>78</v>
      </c>
      <c r="D16" s="453"/>
      <c r="E16" s="452"/>
      <c r="F16" s="453"/>
      <c r="G16" s="452"/>
      <c r="H16" s="453"/>
      <c r="I16" s="452"/>
    </row>
    <row r="17" spans="1:9" ht="15.75" thickBot="1">
      <c r="A17" s="463"/>
      <c r="B17" s="409"/>
      <c r="C17" s="415"/>
      <c r="D17" s="416"/>
      <c r="E17" s="425"/>
      <c r="F17" s="416"/>
      <c r="G17" s="425"/>
      <c r="H17" s="417"/>
      <c r="I17" s="424"/>
    </row>
    <row r="18" spans="1:9" ht="15.75" thickBot="1">
      <c r="A18" s="460" t="s">
        <v>95</v>
      </c>
      <c r="B18" s="461"/>
      <c r="C18" s="462"/>
      <c r="D18" s="418"/>
      <c r="E18" s="420">
        <f>SUM(E7:E17)</f>
        <v>241237424</v>
      </c>
      <c r="F18" s="418"/>
      <c r="G18" s="432">
        <f>SUM(G7:G17)</f>
        <v>308241868</v>
      </c>
      <c r="H18" s="417"/>
      <c r="I18" s="420">
        <f>SUM(I7:I17)</f>
        <v>67004444</v>
      </c>
    </row>
    <row r="19" spans="1:9" ht="15.75">
      <c r="A19" s="419"/>
    </row>
  </sheetData>
  <mergeCells count="36">
    <mergeCell ref="A18:C18"/>
    <mergeCell ref="I13:I14"/>
    <mergeCell ref="A15:A17"/>
    <mergeCell ref="D15:D16"/>
    <mergeCell ref="E15:E16"/>
    <mergeCell ref="F15:F16"/>
    <mergeCell ref="G15:G16"/>
    <mergeCell ref="H15:H16"/>
    <mergeCell ref="I15:I16"/>
    <mergeCell ref="G8:G9"/>
    <mergeCell ref="H8:H9"/>
    <mergeCell ref="A10:A12"/>
    <mergeCell ref="C10:C12"/>
    <mergeCell ref="A13:A14"/>
    <mergeCell ref="C13:C14"/>
    <mergeCell ref="D13:D14"/>
    <mergeCell ref="E13:E14"/>
    <mergeCell ref="F13:F14"/>
    <mergeCell ref="G13:G14"/>
    <mergeCell ref="H13:H14"/>
    <mergeCell ref="A8:A9"/>
    <mergeCell ref="C8:C9"/>
    <mergeCell ref="D8:D9"/>
    <mergeCell ref="E8:E9"/>
    <mergeCell ref="F8:F9"/>
    <mergeCell ref="A3:A6"/>
    <mergeCell ref="C3:C6"/>
    <mergeCell ref="D3:E4"/>
    <mergeCell ref="F3:G4"/>
    <mergeCell ref="H3:I4"/>
    <mergeCell ref="H5:H6"/>
    <mergeCell ref="I5:I6"/>
    <mergeCell ref="D5:D6"/>
    <mergeCell ref="E5:E6"/>
    <mergeCell ref="F5:F6"/>
    <mergeCell ref="G5:G6"/>
  </mergeCells>
  <pageMargins left="0.7" right="0.7" top="0.75" bottom="0.75" header="0.3" footer="0.3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>
      <selection activeCell="J20" sqref="J20"/>
    </sheetView>
  </sheetViews>
  <sheetFormatPr defaultRowHeight="14.25"/>
  <cols>
    <col min="3" max="3" width="14.5" customWidth="1"/>
  </cols>
  <sheetData>
    <row r="2" spans="2:8">
      <c r="B2" s="375"/>
      <c r="C2" s="375"/>
      <c r="D2" s="375"/>
      <c r="E2" s="375"/>
      <c r="F2" s="375"/>
      <c r="G2" s="375"/>
      <c r="H2" s="375"/>
    </row>
    <row r="3" spans="2:8">
      <c r="B3" s="375"/>
      <c r="C3" s="375"/>
      <c r="D3" s="375"/>
      <c r="E3" s="375"/>
      <c r="F3" s="3" t="s">
        <v>194</v>
      </c>
      <c r="G3" s="375"/>
      <c r="H3" s="375"/>
    </row>
    <row r="4" spans="2:8">
      <c r="B4" s="375"/>
      <c r="C4" s="375"/>
      <c r="D4" s="375"/>
      <c r="E4" s="375"/>
      <c r="F4" s="3" t="s">
        <v>2</v>
      </c>
      <c r="G4" s="375"/>
      <c r="H4" s="375"/>
    </row>
    <row r="5" spans="2:8">
      <c r="B5" s="375"/>
      <c r="C5" s="375"/>
      <c r="D5" s="375"/>
      <c r="E5" s="375"/>
      <c r="F5" s="3" t="s">
        <v>3</v>
      </c>
      <c r="G5" s="375"/>
      <c r="H5" s="375"/>
    </row>
    <row r="6" spans="2:8">
      <c r="B6" s="375"/>
      <c r="C6" s="375"/>
      <c r="D6" s="375"/>
      <c r="E6" s="375"/>
      <c r="F6" s="12"/>
      <c r="G6" s="375"/>
      <c r="H6" s="375"/>
    </row>
    <row r="7" spans="2:8">
      <c r="B7" s="375"/>
      <c r="C7" s="375"/>
      <c r="D7" s="375"/>
      <c r="E7" s="375"/>
      <c r="F7" s="375"/>
      <c r="G7" s="375"/>
      <c r="H7" s="375"/>
    </row>
    <row r="8" spans="2:8">
      <c r="B8" s="594" t="s">
        <v>187</v>
      </c>
      <c r="C8" s="594"/>
      <c r="D8" s="594"/>
      <c r="E8" s="594"/>
      <c r="F8" s="594"/>
      <c r="G8" s="375"/>
      <c r="H8" s="375"/>
    </row>
    <row r="9" spans="2:8">
      <c r="B9" s="586" t="s">
        <v>207</v>
      </c>
      <c r="C9" s="586"/>
      <c r="D9" s="586"/>
      <c r="E9" s="586"/>
      <c r="F9" s="586"/>
      <c r="G9" s="375"/>
      <c r="H9" s="375"/>
    </row>
    <row r="10" spans="2:8">
      <c r="B10" s="376"/>
      <c r="C10" s="376"/>
      <c r="D10" s="376"/>
      <c r="E10" s="376"/>
      <c r="F10" s="376"/>
      <c r="G10" s="375"/>
      <c r="H10" s="375"/>
    </row>
    <row r="11" spans="2:8">
      <c r="B11" s="376"/>
      <c r="C11" s="376"/>
      <c r="D11" s="375"/>
      <c r="E11" s="3"/>
      <c r="F11" s="376"/>
      <c r="G11" s="375"/>
      <c r="H11" s="375"/>
    </row>
    <row r="12" spans="2:8">
      <c r="B12" s="377"/>
      <c r="C12" s="377"/>
      <c r="D12" s="375"/>
      <c r="E12" s="3"/>
      <c r="F12" s="378"/>
      <c r="G12" s="375"/>
      <c r="H12" s="375"/>
    </row>
    <row r="13" spans="2:8">
      <c r="B13" s="379"/>
      <c r="C13" s="380"/>
      <c r="D13" s="375"/>
      <c r="E13" s="3"/>
      <c r="F13" s="380"/>
      <c r="G13" s="375"/>
      <c r="H13" s="375"/>
    </row>
    <row r="14" spans="2:8">
      <c r="B14" s="587" t="s">
        <v>4</v>
      </c>
      <c r="C14" s="587" t="s">
        <v>188</v>
      </c>
      <c r="D14" s="587" t="s">
        <v>221</v>
      </c>
      <c r="E14" s="587" t="s">
        <v>222</v>
      </c>
      <c r="F14" s="587" t="s">
        <v>189</v>
      </c>
      <c r="G14" s="375"/>
      <c r="H14" s="375"/>
    </row>
    <row r="15" spans="2:8">
      <c r="B15" s="588"/>
      <c r="C15" s="590"/>
      <c r="D15" s="592"/>
      <c r="E15" s="592"/>
      <c r="F15" s="592"/>
      <c r="G15" s="375"/>
      <c r="H15" s="375"/>
    </row>
    <row r="16" spans="2:8">
      <c r="B16" s="588"/>
      <c r="C16" s="590"/>
      <c r="D16" s="592"/>
      <c r="E16" s="592"/>
      <c r="F16" s="592"/>
      <c r="G16" s="375"/>
      <c r="H16" s="375"/>
    </row>
    <row r="17" spans="2:8">
      <c r="B17" s="589"/>
      <c r="C17" s="591"/>
      <c r="D17" s="593"/>
      <c r="E17" s="593"/>
      <c r="F17" s="593"/>
      <c r="G17" s="375"/>
      <c r="H17" s="375"/>
    </row>
    <row r="18" spans="2:8">
      <c r="B18" s="381">
        <v>1</v>
      </c>
      <c r="C18" s="381">
        <v>2</v>
      </c>
      <c r="D18" s="382">
        <v>3</v>
      </c>
      <c r="E18" s="381">
        <v>4</v>
      </c>
      <c r="F18" s="382">
        <v>5</v>
      </c>
      <c r="G18" s="375"/>
      <c r="H18" s="375"/>
    </row>
    <row r="19" spans="2:8">
      <c r="B19" s="434"/>
      <c r="C19" s="435"/>
      <c r="D19" s="436"/>
      <c r="E19" s="437"/>
      <c r="F19" s="436"/>
      <c r="G19" s="375"/>
      <c r="H19" s="375"/>
    </row>
    <row r="20" spans="2:8" ht="33.75">
      <c r="B20" s="383" t="s">
        <v>114</v>
      </c>
      <c r="C20" s="404" t="s">
        <v>200</v>
      </c>
      <c r="D20" s="405">
        <v>7800000</v>
      </c>
      <c r="E20" s="406">
        <v>7800000</v>
      </c>
      <c r="F20" s="433">
        <f t="shared" ref="F20:F21" si="0">E20-D20</f>
        <v>0</v>
      </c>
      <c r="G20" s="375"/>
      <c r="H20" s="375"/>
    </row>
    <row r="21" spans="2:8" ht="33.75">
      <c r="B21" s="383" t="s">
        <v>121</v>
      </c>
      <c r="C21" s="404" t="s">
        <v>201</v>
      </c>
      <c r="D21" s="405">
        <v>200000</v>
      </c>
      <c r="E21" s="406">
        <v>0</v>
      </c>
      <c r="F21" s="403">
        <f t="shared" si="0"/>
        <v>-200000</v>
      </c>
    </row>
    <row r="22" spans="2:8">
      <c r="B22" s="402"/>
      <c r="C22" s="402"/>
      <c r="D22" s="403">
        <f>D21+D20</f>
        <v>8000000</v>
      </c>
      <c r="E22" s="403">
        <f>SUM(E20:E21)</f>
        <v>7800000</v>
      </c>
      <c r="F22" s="403">
        <f>E22-D22</f>
        <v>-200000</v>
      </c>
    </row>
  </sheetData>
  <mergeCells count="7">
    <mergeCell ref="B8:F8"/>
    <mergeCell ref="B9:F9"/>
    <mergeCell ref="B14:B17"/>
    <mergeCell ref="C14:C17"/>
    <mergeCell ref="D14:D17"/>
    <mergeCell ref="E14:E17"/>
    <mergeCell ref="F14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zoomScaleNormal="100" workbookViewId="0">
      <selection activeCell="Q22" sqref="Q22"/>
    </sheetView>
  </sheetViews>
  <sheetFormatPr defaultRowHeight="14.25"/>
  <cols>
    <col min="1" max="1" width="2.625" customWidth="1"/>
    <col min="2" max="2" width="16" customWidth="1"/>
    <col min="3" max="3" width="4" customWidth="1"/>
    <col min="4" max="4" width="8" customWidth="1"/>
    <col min="5" max="5" width="8.625" customWidth="1"/>
    <col min="6" max="6" width="7.75" customWidth="1"/>
    <col min="7" max="7" width="8.625" customWidth="1"/>
    <col min="8" max="8" width="7.75" customWidth="1"/>
    <col min="9" max="9" width="8.875" customWidth="1"/>
    <col min="10" max="10" width="9.625" customWidth="1"/>
    <col min="11" max="11" width="8.75" customWidth="1"/>
    <col min="12" max="12" width="8.625" customWidth="1"/>
    <col min="13" max="13" width="10.375" customWidth="1"/>
    <col min="14" max="14" width="8" customWidth="1"/>
  </cols>
  <sheetData>
    <row r="1" spans="1:16" s="72" customFormat="1" ht="31.5" customHeight="1">
      <c r="A1" s="470" t="s">
        <v>203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/>
      <c r="M1"/>
      <c r="N1"/>
    </row>
    <row r="2" spans="1:16" s="72" customFormat="1" ht="15.75" customHeight="1">
      <c r="A2"/>
      <c r="B2"/>
      <c r="C2"/>
      <c r="D2"/>
      <c r="E2"/>
      <c r="F2"/>
      <c r="G2"/>
      <c r="H2"/>
      <c r="I2"/>
      <c r="J2"/>
      <c r="L2" s="230" t="s">
        <v>172</v>
      </c>
      <c r="M2"/>
      <c r="N2"/>
    </row>
    <row r="3" spans="1:16" s="72" customFormat="1" ht="17.25" customHeight="1">
      <c r="A3" s="226"/>
      <c r="B3" s="226"/>
      <c r="C3" s="226"/>
      <c r="D3" s="226"/>
      <c r="E3" s="226"/>
      <c r="F3" s="226"/>
      <c r="G3" s="226"/>
      <c r="H3" s="226"/>
      <c r="I3" s="226"/>
      <c r="J3" s="226"/>
      <c r="L3" s="230" t="s">
        <v>2</v>
      </c>
      <c r="M3" s="226"/>
      <c r="N3" s="226"/>
    </row>
    <row r="4" spans="1:16">
      <c r="L4" s="76" t="s">
        <v>3</v>
      </c>
      <c r="M4" s="10"/>
    </row>
    <row r="5" spans="1:16" ht="14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475"/>
      <c r="L5" s="475"/>
      <c r="M5" s="475"/>
      <c r="N5" s="14"/>
    </row>
    <row r="6" spans="1:16" s="29" customFormat="1" ht="24.75" customHeight="1">
      <c r="A6" s="113"/>
      <c r="B6" s="114"/>
      <c r="C6" s="110"/>
      <c r="D6" s="466" t="s">
        <v>204</v>
      </c>
      <c r="E6" s="467"/>
      <c r="F6" s="472" t="s">
        <v>5</v>
      </c>
      <c r="G6" s="473"/>
      <c r="H6" s="473"/>
      <c r="I6" s="474"/>
      <c r="J6" s="466" t="s">
        <v>205</v>
      </c>
      <c r="K6" s="467"/>
      <c r="L6" s="472" t="s">
        <v>206</v>
      </c>
      <c r="M6" s="473"/>
      <c r="N6" s="474"/>
    </row>
    <row r="7" spans="1:16" s="29" customFormat="1" ht="19.5" customHeight="1">
      <c r="A7" s="115" t="s">
        <v>62</v>
      </c>
      <c r="B7" s="111" t="s">
        <v>63</v>
      </c>
      <c r="C7" s="111" t="s">
        <v>80</v>
      </c>
      <c r="D7" s="121" t="s">
        <v>64</v>
      </c>
      <c r="E7" s="121" t="s">
        <v>10</v>
      </c>
      <c r="F7" s="464" t="s">
        <v>6</v>
      </c>
      <c r="G7" s="465"/>
      <c r="H7" s="466" t="s">
        <v>65</v>
      </c>
      <c r="I7" s="467"/>
      <c r="J7" s="127" t="s">
        <v>64</v>
      </c>
      <c r="K7" s="121" t="s">
        <v>10</v>
      </c>
      <c r="L7" s="468" t="s">
        <v>22</v>
      </c>
      <c r="M7" s="464" t="s">
        <v>66</v>
      </c>
      <c r="N7" s="467"/>
    </row>
    <row r="8" spans="1:16" s="29" customFormat="1" ht="19.5">
      <c r="A8" s="116"/>
      <c r="B8" s="112"/>
      <c r="C8" s="112"/>
      <c r="D8" s="122"/>
      <c r="E8" s="122"/>
      <c r="F8" s="127" t="s">
        <v>64</v>
      </c>
      <c r="G8" s="121" t="s">
        <v>10</v>
      </c>
      <c r="H8" s="128" t="s">
        <v>64</v>
      </c>
      <c r="I8" s="129" t="s">
        <v>10</v>
      </c>
      <c r="J8" s="116"/>
      <c r="K8" s="116"/>
      <c r="L8" s="469"/>
      <c r="M8" s="221" t="s">
        <v>14</v>
      </c>
      <c r="N8" s="221" t="s">
        <v>15</v>
      </c>
    </row>
    <row r="9" spans="1:16" s="29" customFormat="1" ht="9.75">
      <c r="A9" s="113"/>
      <c r="B9" s="115"/>
      <c r="C9" s="258"/>
      <c r="D9" s="123"/>
      <c r="E9" s="124"/>
      <c r="F9" s="73"/>
      <c r="G9" s="73"/>
      <c r="H9" s="74"/>
      <c r="I9" s="73"/>
      <c r="J9" s="125"/>
      <c r="K9" s="123"/>
      <c r="L9" s="73"/>
      <c r="M9" s="75"/>
      <c r="N9" s="73"/>
    </row>
    <row r="10" spans="1:16" s="29" customFormat="1" ht="9.75">
      <c r="A10" s="115" t="s">
        <v>67</v>
      </c>
      <c r="B10" s="278" t="s">
        <v>68</v>
      </c>
      <c r="C10" s="258" t="s">
        <v>69</v>
      </c>
      <c r="D10" s="255">
        <f>GRUPA0!C15</f>
        <v>506.31139999999999</v>
      </c>
      <c r="E10" s="256">
        <f>GRUPA0!D15</f>
        <v>46003749</v>
      </c>
      <c r="F10" s="257">
        <f>GRUPA0!F15</f>
        <v>88.647199999999998</v>
      </c>
      <c r="G10" s="258">
        <f>GRUPA0!G15</f>
        <v>2114951</v>
      </c>
      <c r="H10" s="259">
        <f>GRUPA0!I15</f>
        <v>6.9754999999999994</v>
      </c>
      <c r="I10" s="258">
        <f>GRUPA0!J15</f>
        <v>586757</v>
      </c>
      <c r="J10" s="255">
        <f>GRUPA0!K15</f>
        <v>587.98310000000004</v>
      </c>
      <c r="K10" s="260">
        <f>GRUPA0!L15</f>
        <v>47531943</v>
      </c>
      <c r="L10" s="258">
        <f>GRUPA0!M15</f>
        <v>412248.12</v>
      </c>
      <c r="M10" s="258">
        <f>GRUPA0!N15</f>
        <v>320000</v>
      </c>
      <c r="N10" s="258">
        <f>GRUPA0!O15</f>
        <v>92248.12</v>
      </c>
      <c r="O10" s="36"/>
    </row>
    <row r="11" spans="1:16" s="29" customFormat="1" ht="12.75" customHeight="1">
      <c r="A11" s="115"/>
      <c r="B11" s="278"/>
      <c r="C11" s="258"/>
      <c r="D11" s="261"/>
      <c r="E11" s="256"/>
      <c r="F11" s="262"/>
      <c r="G11" s="258"/>
      <c r="H11" s="263"/>
      <c r="I11" s="258"/>
      <c r="J11" s="260"/>
      <c r="K11" s="260"/>
      <c r="L11" s="258"/>
      <c r="M11" s="258"/>
      <c r="N11" s="258"/>
    </row>
    <row r="12" spans="1:16" s="58" customFormat="1" ht="9.75">
      <c r="A12" s="115" t="s">
        <v>70</v>
      </c>
      <c r="B12" s="278" t="s">
        <v>71</v>
      </c>
      <c r="C12" s="258" t="s">
        <v>72</v>
      </c>
      <c r="D12" s="260">
        <f>'GRUPA1-2 '!C27</f>
        <v>183</v>
      </c>
      <c r="E12" s="256">
        <f>'GRUPA1-2 '!D27</f>
        <v>192216352</v>
      </c>
      <c r="F12" s="264">
        <f>'GRUPA1-2 '!F27</f>
        <v>24</v>
      </c>
      <c r="G12" s="265">
        <f>'GRUPA1-2 '!G27</f>
        <v>80939137</v>
      </c>
      <c r="H12" s="263">
        <f>'GRUPA1-2 '!I27</f>
        <v>5</v>
      </c>
      <c r="I12" s="258">
        <f>'GRUPA1-2 '!J27</f>
        <v>16488499</v>
      </c>
      <c r="J12" s="260">
        <f>'GRUPA1-2 '!K27</f>
        <v>202</v>
      </c>
      <c r="K12" s="260">
        <f>'GRUPA1-2 '!L27</f>
        <v>256666990</v>
      </c>
      <c r="L12" s="258">
        <f>'GRUPA1-2 '!M27</f>
        <v>2582909.89</v>
      </c>
      <c r="M12" s="258">
        <f>'GRUPA1-2 '!N27</f>
        <v>681850.11</v>
      </c>
      <c r="N12" s="258">
        <f>'GRUPA1-2 '!O27</f>
        <v>1901059.78</v>
      </c>
      <c r="O12" s="391"/>
      <c r="P12" s="392"/>
    </row>
    <row r="13" spans="1:16" s="77" customFormat="1" ht="9.75">
      <c r="A13" s="117"/>
      <c r="B13" s="279"/>
      <c r="C13" s="269"/>
      <c r="D13" s="266"/>
      <c r="E13" s="267"/>
      <c r="F13" s="268"/>
      <c r="G13" s="269"/>
      <c r="H13" s="270"/>
      <c r="I13" s="269"/>
      <c r="J13" s="266"/>
      <c r="K13" s="266"/>
      <c r="L13" s="269"/>
      <c r="M13" s="269"/>
      <c r="N13" s="269"/>
    </row>
    <row r="14" spans="1:16" s="58" customFormat="1" ht="12.75" customHeight="1">
      <c r="A14" s="115" t="s">
        <v>73</v>
      </c>
      <c r="B14" s="278" t="s">
        <v>74</v>
      </c>
      <c r="C14" s="258" t="s">
        <v>72</v>
      </c>
      <c r="D14" s="260">
        <f>'GRUPA3-6'!C26</f>
        <v>1089</v>
      </c>
      <c r="E14" s="256">
        <f>'GRUPA3-6'!D26</f>
        <v>1790680</v>
      </c>
      <c r="F14" s="264">
        <f>'GRUPA3-6'!F26</f>
        <v>498</v>
      </c>
      <c r="G14" s="258">
        <f>'GRUPA3-6'!G26</f>
        <v>2161423</v>
      </c>
      <c r="H14" s="263">
        <f>'GRUPA3-6'!I26</f>
        <v>49</v>
      </c>
      <c r="I14" s="258">
        <f>'GRUPA3-6'!J26</f>
        <v>1055667</v>
      </c>
      <c r="J14" s="260">
        <f>'GRUPA3-6'!K26</f>
        <v>1538</v>
      </c>
      <c r="K14" s="260">
        <f>'GRUPA3-6'!L26</f>
        <v>2896436</v>
      </c>
      <c r="L14" s="258">
        <f>'GRUPA3-6'!M26</f>
        <v>6002.32</v>
      </c>
      <c r="M14" s="258">
        <f>'GRUPA3-6'!N26</f>
        <v>0</v>
      </c>
      <c r="N14" s="258">
        <f>'GRUPA3-6'!O26</f>
        <v>6002.32</v>
      </c>
    </row>
    <row r="15" spans="1:16" s="77" customFormat="1" ht="9.75">
      <c r="A15" s="117"/>
      <c r="B15" s="279"/>
      <c r="C15" s="269"/>
      <c r="D15" s="271"/>
      <c r="E15" s="267"/>
      <c r="F15" s="268"/>
      <c r="G15" s="269"/>
      <c r="H15" s="270"/>
      <c r="I15" s="269"/>
      <c r="J15" s="266"/>
      <c r="K15" s="266"/>
      <c r="L15" s="269"/>
      <c r="M15" s="269"/>
      <c r="N15" s="269"/>
    </row>
    <row r="16" spans="1:16" s="58" customFormat="1" ht="9.75">
      <c r="A16" s="115" t="s">
        <v>75</v>
      </c>
      <c r="B16" s="278" t="s">
        <v>76</v>
      </c>
      <c r="C16" s="258" t="s">
        <v>72</v>
      </c>
      <c r="D16" s="272">
        <f>'GRUPA 7'!C21</f>
        <v>30</v>
      </c>
      <c r="E16" s="256">
        <f>'GRUPA 7'!D21</f>
        <v>233100</v>
      </c>
      <c r="F16" s="264">
        <f>'GRUPA 7'!F21</f>
        <v>3</v>
      </c>
      <c r="G16" s="258">
        <f>'GRUPA 7'!G21</f>
        <v>98283</v>
      </c>
      <c r="H16" s="263">
        <f>'GRUPA 7'!I21</f>
        <v>1</v>
      </c>
      <c r="I16" s="258">
        <f>'GRUPA 7'!J21</f>
        <v>124615</v>
      </c>
      <c r="J16" s="260">
        <f>'GRUPA 7'!K21</f>
        <v>32</v>
      </c>
      <c r="K16" s="260">
        <f>'GRUPA 7'!L21</f>
        <v>206768</v>
      </c>
      <c r="L16" s="258">
        <f>'GRUPA 7'!M21</f>
        <v>12526</v>
      </c>
      <c r="M16" s="258">
        <f>'GRUPA 7'!N21</f>
        <v>0</v>
      </c>
      <c r="N16" s="258">
        <f>'GRUPA 7'!O21</f>
        <v>12526</v>
      </c>
    </row>
    <row r="17" spans="1:17" s="77" customFormat="1" ht="9.75">
      <c r="A17" s="117"/>
      <c r="B17" s="279"/>
      <c r="C17" s="269"/>
      <c r="D17" s="271"/>
      <c r="E17" s="267"/>
      <c r="F17" s="268"/>
      <c r="G17" s="269"/>
      <c r="H17" s="270"/>
      <c r="I17" s="269"/>
      <c r="J17" s="266"/>
      <c r="K17" s="266"/>
      <c r="L17" s="269"/>
      <c r="M17" s="269"/>
      <c r="N17" s="269"/>
    </row>
    <row r="18" spans="1:17" s="77" customFormat="1" ht="9.75">
      <c r="A18" s="115" t="s">
        <v>77</v>
      </c>
      <c r="B18" s="278" t="s">
        <v>78</v>
      </c>
      <c r="C18" s="258" t="s">
        <v>72</v>
      </c>
      <c r="D18" s="272">
        <f>GRUPA8!C24</f>
        <v>5790</v>
      </c>
      <c r="E18" s="256">
        <f>GRUPA8!D24</f>
        <v>993543</v>
      </c>
      <c r="F18" s="264">
        <f>GRUPA8!F24</f>
        <v>249</v>
      </c>
      <c r="G18" s="258">
        <f>GRUPA8!G24</f>
        <v>517744</v>
      </c>
      <c r="H18" s="263">
        <f>GRUPA8!I24</f>
        <v>17</v>
      </c>
      <c r="I18" s="258">
        <f>GRUPA8!J24</f>
        <v>571556.19999999995</v>
      </c>
      <c r="J18" s="260">
        <f>GRUPA8!K24</f>
        <v>6022</v>
      </c>
      <c r="K18" s="260">
        <f>GRUPA8!L24</f>
        <v>939730.8</v>
      </c>
      <c r="L18" s="258">
        <f>GRUPA8!M24</f>
        <v>196774.63</v>
      </c>
      <c r="M18" s="258">
        <f>GRUPA8!N24</f>
        <v>0</v>
      </c>
      <c r="N18" s="258">
        <f>GRUPA8!O24</f>
        <v>196774.63</v>
      </c>
    </row>
    <row r="19" spans="1:17" s="77" customFormat="1" ht="9.75">
      <c r="A19" s="118"/>
      <c r="B19" s="280"/>
      <c r="C19" s="276"/>
      <c r="D19" s="273"/>
      <c r="E19" s="274"/>
      <c r="F19" s="275"/>
      <c r="G19" s="276"/>
      <c r="H19" s="277"/>
      <c r="I19" s="276"/>
      <c r="J19" s="260"/>
      <c r="K19" s="260"/>
      <c r="L19" s="276"/>
      <c r="M19" s="276"/>
      <c r="N19" s="276"/>
    </row>
    <row r="20" spans="1:17" s="78" customFormat="1" ht="9">
      <c r="A20" s="119"/>
      <c r="B20" s="120" t="s">
        <v>79</v>
      </c>
      <c r="C20" s="126"/>
      <c r="D20" s="281"/>
      <c r="E20" s="282">
        <f>E10+E12+E14+E16+E18</f>
        <v>241237424</v>
      </c>
      <c r="F20" s="283"/>
      <c r="G20" s="284">
        <f>G10+G12+G14+G16+G18</f>
        <v>85831538</v>
      </c>
      <c r="H20" s="284"/>
      <c r="I20" s="285">
        <f>I10+I12+I14+I16+I18</f>
        <v>18827094.199999999</v>
      </c>
      <c r="J20" s="286"/>
      <c r="K20" s="286">
        <f t="shared" ref="K20" si="0">E20+G20-I20</f>
        <v>308241867.80000001</v>
      </c>
      <c r="L20" s="285">
        <f>L10+L12+L14+L16+L18</f>
        <v>3210460.96</v>
      </c>
      <c r="M20" s="285">
        <f>M10+M12+M14+M16+M18</f>
        <v>1001850.11</v>
      </c>
      <c r="N20" s="286">
        <f>N10+N12+N14+N16+N18</f>
        <v>2208610.85</v>
      </c>
    </row>
    <row r="21" spans="1:17" s="95" customFormat="1" ht="9">
      <c r="A21" s="88"/>
      <c r="B21" s="89"/>
      <c r="C21" s="90"/>
      <c r="D21" s="91"/>
      <c r="E21" s="92"/>
      <c r="F21" s="93"/>
      <c r="G21" s="92"/>
      <c r="H21" s="92"/>
      <c r="I21" s="92"/>
      <c r="J21" s="94"/>
      <c r="K21" s="92"/>
      <c r="L21" s="92"/>
      <c r="M21" s="92"/>
      <c r="N21" s="92"/>
    </row>
    <row r="22" spans="1:17" s="95" customFormat="1" ht="9.75">
      <c r="A22" s="88"/>
      <c r="B22" s="239" t="s">
        <v>107</v>
      </c>
      <c r="C22" s="90"/>
      <c r="D22" s="91"/>
      <c r="E22" s="92"/>
      <c r="F22" s="93"/>
      <c r="G22" s="92"/>
      <c r="H22" s="92"/>
      <c r="I22" s="92"/>
      <c r="J22" s="94"/>
      <c r="K22" s="92"/>
      <c r="L22" s="92"/>
      <c r="M22" s="92"/>
      <c r="N22" s="92"/>
    </row>
    <row r="23" spans="1:17" s="95" customFormat="1" ht="9.75">
      <c r="A23" s="88"/>
      <c r="B23" s="239"/>
      <c r="C23" s="90"/>
      <c r="D23" s="91"/>
      <c r="E23" s="92"/>
      <c r="F23" s="93"/>
      <c r="G23" s="92"/>
      <c r="H23" s="92"/>
      <c r="I23" s="92"/>
      <c r="J23" s="94"/>
      <c r="K23" s="92"/>
      <c r="L23" s="92"/>
      <c r="M23" s="92"/>
      <c r="N23" s="92"/>
    </row>
    <row r="24" spans="1:17" s="95" customFormat="1" ht="9.75">
      <c r="A24" s="88"/>
      <c r="B24" s="239"/>
      <c r="C24" s="90"/>
      <c r="D24" s="91"/>
      <c r="E24" s="92"/>
      <c r="F24" s="93"/>
      <c r="G24" s="92"/>
      <c r="H24" s="92"/>
      <c r="I24" s="92"/>
      <c r="J24" s="94"/>
      <c r="K24" s="92"/>
      <c r="L24" s="92"/>
      <c r="M24" s="92"/>
      <c r="N24" s="92"/>
      <c r="Q24" s="426"/>
    </row>
    <row r="25" spans="1:17" s="95" customFormat="1" ht="9.75">
      <c r="A25" s="88"/>
      <c r="B25" s="239"/>
      <c r="C25" s="90"/>
      <c r="D25" s="91"/>
      <c r="E25" s="92"/>
      <c r="F25" s="93"/>
      <c r="G25" s="92"/>
      <c r="H25" s="92"/>
      <c r="I25" s="92"/>
      <c r="J25" s="94"/>
      <c r="K25" s="92"/>
      <c r="L25" s="92"/>
      <c r="M25" s="92"/>
      <c r="N25" s="92"/>
    </row>
    <row r="26" spans="1:17" s="95" customFormat="1" ht="9.75">
      <c r="A26" s="88"/>
      <c r="B26" s="239"/>
      <c r="C26" s="90"/>
      <c r="D26" s="91"/>
      <c r="E26" s="92"/>
      <c r="F26" s="93"/>
      <c r="G26" s="92"/>
      <c r="H26" s="92"/>
      <c r="I26" s="92"/>
      <c r="J26" s="94"/>
      <c r="K26" s="92"/>
      <c r="L26" s="92"/>
      <c r="M26" s="92"/>
      <c r="N26" s="92"/>
    </row>
    <row r="27" spans="1:17" s="95" customFormat="1" ht="9.75">
      <c r="A27" s="88"/>
      <c r="B27" s="239"/>
      <c r="C27" s="90"/>
      <c r="D27" s="91"/>
      <c r="E27" s="92"/>
      <c r="F27" s="93"/>
      <c r="G27" s="92"/>
      <c r="H27" s="92"/>
      <c r="I27" s="92"/>
      <c r="J27" s="94"/>
      <c r="K27" s="92"/>
      <c r="L27" s="92"/>
      <c r="M27" s="92"/>
      <c r="N27" s="92"/>
    </row>
    <row r="28" spans="1:17" s="95" customFormat="1" ht="9.75">
      <c r="A28" s="88"/>
      <c r="B28" s="239"/>
      <c r="C28" s="90"/>
      <c r="D28" s="91"/>
      <c r="E28" s="92"/>
      <c r="F28" s="93"/>
      <c r="G28" s="92"/>
      <c r="H28" s="92"/>
      <c r="I28" s="92"/>
      <c r="J28" s="94"/>
      <c r="K28" s="92"/>
      <c r="L28" s="92"/>
      <c r="M28" s="92"/>
      <c r="N28" s="92"/>
    </row>
    <row r="29" spans="1:17" s="95" customFormat="1" ht="9.75">
      <c r="A29" s="88"/>
      <c r="B29" s="239"/>
      <c r="C29" s="90"/>
      <c r="D29" s="91"/>
      <c r="E29" s="92"/>
      <c r="F29" s="93"/>
      <c r="G29" s="92"/>
      <c r="H29" s="92"/>
      <c r="I29" s="92"/>
      <c r="J29" s="94"/>
      <c r="K29" s="92"/>
      <c r="L29" s="92"/>
      <c r="M29" s="92"/>
      <c r="N29" s="92"/>
    </row>
    <row r="30" spans="1:17" s="95" customFormat="1" ht="9.75">
      <c r="A30" s="88"/>
      <c r="B30" s="239"/>
      <c r="C30" s="90"/>
      <c r="D30" s="91"/>
      <c r="E30" s="92"/>
      <c r="F30" s="93"/>
      <c r="G30" s="92"/>
      <c r="H30" s="92"/>
      <c r="I30" s="92"/>
      <c r="J30" s="94"/>
      <c r="K30" s="92"/>
      <c r="L30" s="92"/>
      <c r="M30" s="92"/>
      <c r="N30" s="92"/>
    </row>
    <row r="31" spans="1:17" s="95" customFormat="1" ht="9.75">
      <c r="A31" s="88"/>
      <c r="B31" s="239" t="s">
        <v>108</v>
      </c>
      <c r="C31" s="90"/>
      <c r="D31" s="91"/>
      <c r="E31" s="92"/>
      <c r="F31" s="93"/>
      <c r="G31" s="92"/>
      <c r="H31" s="92"/>
      <c r="I31" s="92"/>
      <c r="J31" s="94"/>
      <c r="K31" s="92"/>
      <c r="L31" s="92"/>
      <c r="M31" s="92"/>
      <c r="N31" s="92"/>
    </row>
    <row r="32" spans="1:17" s="95" customFormat="1" ht="9.75">
      <c r="A32" s="88"/>
      <c r="B32" s="239"/>
      <c r="C32" s="90"/>
      <c r="D32" s="91"/>
      <c r="E32" s="92"/>
      <c r="F32" s="93"/>
      <c r="G32" s="92"/>
      <c r="H32" s="92"/>
      <c r="I32" s="92"/>
      <c r="J32" s="94"/>
      <c r="K32" s="92"/>
      <c r="L32" s="92"/>
      <c r="M32" s="92"/>
      <c r="N32" s="92"/>
    </row>
    <row r="33" spans="1:14" s="95" customFormat="1" ht="9.75">
      <c r="A33" s="88"/>
      <c r="B33" s="104"/>
      <c r="C33" s="90"/>
      <c r="D33" s="91"/>
      <c r="E33" s="92"/>
      <c r="F33" s="93"/>
      <c r="G33" s="92"/>
      <c r="H33" s="92"/>
      <c r="I33" s="92"/>
      <c r="J33" s="94"/>
      <c r="K33" s="92"/>
      <c r="L33" s="92"/>
      <c r="M33" s="92"/>
      <c r="N33" s="92"/>
    </row>
    <row r="34" spans="1:14" s="95" customFormat="1" ht="31.5" customHeight="1">
      <c r="A34" s="88"/>
      <c r="B34" s="89"/>
      <c r="C34" s="90"/>
      <c r="D34" s="91"/>
      <c r="E34" s="92"/>
      <c r="F34" s="93"/>
      <c r="G34" s="92"/>
      <c r="H34" s="92"/>
      <c r="I34" s="92"/>
      <c r="J34" s="94"/>
      <c r="K34" s="92"/>
      <c r="L34" s="92"/>
      <c r="M34" s="92"/>
      <c r="N34" s="92"/>
    </row>
    <row r="35" spans="1:14" s="95" customFormat="1" ht="9" hidden="1">
      <c r="A35" s="88"/>
      <c r="B35" s="89"/>
      <c r="C35" s="90"/>
      <c r="D35" s="91"/>
      <c r="E35" s="92"/>
      <c r="F35" s="93"/>
      <c r="G35" s="92"/>
      <c r="H35" s="92"/>
      <c r="I35" s="92"/>
      <c r="J35" s="94"/>
      <c r="K35" s="92"/>
      <c r="L35" s="92"/>
      <c r="M35" s="92"/>
      <c r="N35" s="92"/>
    </row>
    <row r="36" spans="1:14" s="95" customFormat="1" ht="9" hidden="1">
      <c r="A36" s="88"/>
      <c r="B36" s="89"/>
      <c r="C36" s="90"/>
      <c r="D36" s="91"/>
      <c r="E36" s="92"/>
      <c r="F36" s="93"/>
      <c r="G36" s="92"/>
      <c r="H36" s="92"/>
      <c r="I36" s="92"/>
      <c r="J36" s="94"/>
      <c r="K36" s="92"/>
      <c r="L36" s="92"/>
      <c r="M36" s="92"/>
      <c r="N36" s="92"/>
    </row>
    <row r="37" spans="1:14" s="95" customFormat="1" ht="9" hidden="1">
      <c r="A37" s="88"/>
      <c r="B37" s="89"/>
      <c r="C37" s="90"/>
      <c r="D37" s="91"/>
      <c r="E37" s="92"/>
      <c r="F37" s="93"/>
      <c r="G37" s="92"/>
      <c r="H37" s="92"/>
      <c r="I37" s="92"/>
      <c r="J37" s="94"/>
      <c r="K37" s="92"/>
      <c r="L37" s="92"/>
      <c r="M37" s="92"/>
      <c r="N37" s="92"/>
    </row>
    <row r="38" spans="1:14" s="79" customFormat="1" ht="10.5" hidden="1">
      <c r="A38" s="87"/>
      <c r="B38" s="87"/>
      <c r="C38" s="87"/>
      <c r="D38" s="83">
        <f>D10</f>
        <v>506.31139999999999</v>
      </c>
      <c r="E38" s="84"/>
      <c r="F38" s="85">
        <f>F10</f>
        <v>88.647199999999998</v>
      </c>
      <c r="G38" s="84"/>
      <c r="H38" s="83">
        <f>H10</f>
        <v>6.9754999999999994</v>
      </c>
      <c r="I38" s="84"/>
      <c r="J38" s="83">
        <f>J10</f>
        <v>587.98310000000004</v>
      </c>
      <c r="K38" s="84"/>
      <c r="L38" s="84"/>
      <c r="M38" s="84"/>
      <c r="N38" s="84"/>
    </row>
    <row r="39" spans="1:14" s="79" customFormat="1" ht="10.5" hidden="1">
      <c r="A39" s="87"/>
      <c r="B39" s="87"/>
      <c r="C39" s="87"/>
      <c r="D39" s="86">
        <f>SUM(D12:D18)</f>
        <v>7092</v>
      </c>
      <c r="E39" s="86"/>
      <c r="F39" s="86">
        <f>SUM(F12:F18)</f>
        <v>774</v>
      </c>
      <c r="G39" s="86"/>
      <c r="H39" s="86">
        <f>SUM(H12:H18)</f>
        <v>72</v>
      </c>
      <c r="I39" s="86"/>
      <c r="J39" s="86">
        <f>SUM(J12:J18)</f>
        <v>7794</v>
      </c>
      <c r="K39" s="86"/>
      <c r="L39" s="86"/>
      <c r="M39" s="86"/>
      <c r="N39" s="86"/>
    </row>
    <row r="40" spans="1:14" s="79" customFormat="1" ht="10.5" hidden="1">
      <c r="A40" s="81" t="s">
        <v>82</v>
      </c>
      <c r="B40" s="81"/>
      <c r="C40" s="81"/>
      <c r="D40" s="81"/>
      <c r="E40" s="82">
        <f>GRUPA0!D15+'GRUPA1-2 '!D27+'GRUPA3-6'!D26+'GRUPA 7'!D21+GRUPA8!D24</f>
        <v>241237424</v>
      </c>
      <c r="F40" s="81"/>
      <c r="G40" s="82">
        <f>GRUPA0!G15+'GRUPA1-2 '!G27+'GRUPA3-6'!G26+'GRUPA 7'!G21+GRUPA8!G24</f>
        <v>85831538</v>
      </c>
      <c r="H40" s="81"/>
      <c r="I40" s="82">
        <f>GRUPA0!J15+'GRUPA1-2 '!J27+'GRUPA3-6'!J26+'GRUPA 7'!J21+GRUPA8!J24</f>
        <v>18827094.199999999</v>
      </c>
      <c r="J40" s="81"/>
      <c r="K40" s="82">
        <f>GRUPA0!L15+'GRUPA1-2 '!L27+'GRUPA3-6'!L26+'GRUPA 7'!L21+GRUPA8!L24</f>
        <v>308241867.80000001</v>
      </c>
      <c r="L40" s="82">
        <f>GRUPA0!M15+'GRUPA1-2 '!M27+'GRUPA3-6'!M26+'GRUPA 7'!M21+GRUPA8!M24</f>
        <v>3210460.96</v>
      </c>
      <c r="M40" s="82">
        <f>GRUPA0!N15+'GRUPA1-2 '!N27+'GRUPA3-6'!N26+'GRUPA 7'!N21+GRUPA8!N24</f>
        <v>1001850.11</v>
      </c>
      <c r="N40" s="82">
        <f>GRUPA0!O15+'GRUPA1-2 '!O27+'GRUPA3-6'!O26+'GRUPA 7'!O21+GRUPA8!O24</f>
        <v>2208610.85</v>
      </c>
    </row>
    <row r="41" spans="1:14" s="79" customFormat="1" ht="10.5" hidden="1">
      <c r="A41" s="81"/>
      <c r="B41" s="81"/>
      <c r="C41" s="81" t="s">
        <v>69</v>
      </c>
      <c r="D41" s="81">
        <f>GRUPA0!C15</f>
        <v>506.31139999999999</v>
      </c>
      <c r="E41" s="81"/>
      <c r="F41" s="81">
        <f>GRUPA0!F15</f>
        <v>88.647199999999998</v>
      </c>
      <c r="G41" s="81"/>
      <c r="H41" s="81">
        <f>GRUPA0!I15</f>
        <v>6.9754999999999994</v>
      </c>
      <c r="I41" s="81"/>
      <c r="J41" s="81">
        <f>GRUPA0!K15</f>
        <v>587.98310000000004</v>
      </c>
      <c r="K41" s="81"/>
      <c r="L41" s="81"/>
      <c r="M41" s="81"/>
      <c r="N41" s="81"/>
    </row>
    <row r="42" spans="1:14" s="79" customFormat="1" ht="10.5" hidden="1">
      <c r="A42" s="81"/>
      <c r="B42" s="81"/>
      <c r="C42" s="81" t="s">
        <v>72</v>
      </c>
      <c r="D42" s="82">
        <f>'GRUPA1-2 '!C27+'GRUPA3-6'!C26+'GRUPA 7'!C21+GRUPA8!C24</f>
        <v>7092</v>
      </c>
      <c r="E42" s="81"/>
      <c r="F42" s="82">
        <f>'GRUPA1-2 '!F27+'GRUPA3-6'!F26+'GRUPA 7'!F21+GRUPA8!F24</f>
        <v>774</v>
      </c>
      <c r="G42" s="81"/>
      <c r="H42" s="82">
        <f>'GRUPA1-2 '!I27+'GRUPA3-6'!I26+'GRUPA 7'!I21+GRUPA8!I24</f>
        <v>72</v>
      </c>
      <c r="I42" s="81"/>
      <c r="J42" s="82">
        <f>'GRUPA1-2 '!K27+'GRUPA3-6'!K26+'GRUPA 7'!K21+GRUPA8!K24</f>
        <v>7794</v>
      </c>
      <c r="K42" s="81"/>
      <c r="L42" s="81"/>
      <c r="M42" s="81"/>
      <c r="N42" s="81"/>
    </row>
    <row r="43" spans="1:14" hidden="1"/>
    <row r="44" spans="1:14" hidden="1"/>
    <row r="45" spans="1:14" hidden="1"/>
  </sheetData>
  <mergeCells count="10">
    <mergeCell ref="F7:G7"/>
    <mergeCell ref="H7:I7"/>
    <mergeCell ref="L7:L8"/>
    <mergeCell ref="M7:N7"/>
    <mergeCell ref="A1:K1"/>
    <mergeCell ref="D6:E6"/>
    <mergeCell ref="F6:I6"/>
    <mergeCell ref="J6:K6"/>
    <mergeCell ref="L6:N6"/>
    <mergeCell ref="K5:M5"/>
  </mergeCell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13" workbookViewId="0">
      <selection activeCell="V17" sqref="V17"/>
    </sheetView>
  </sheetViews>
  <sheetFormatPr defaultRowHeight="14.25"/>
  <cols>
    <col min="1" max="1" width="2.25" customWidth="1"/>
    <col min="2" max="2" width="8.5" customWidth="1"/>
    <col min="3" max="3" width="10.5" customWidth="1"/>
    <col min="4" max="4" width="9.875" customWidth="1"/>
    <col min="5" max="5" width="10.125" customWidth="1"/>
    <col min="6" max="7" width="7.625" customWidth="1"/>
    <col min="8" max="8" width="10.25" customWidth="1"/>
    <col min="9" max="9" width="7.625" customWidth="1"/>
    <col min="10" max="10" width="9.75" customWidth="1"/>
    <col min="11" max="11" width="11.25" customWidth="1"/>
    <col min="12" max="12" width="11" customWidth="1"/>
    <col min="13" max="13" width="10.875" customWidth="1"/>
    <col min="14" max="14" width="9.75" customWidth="1"/>
    <col min="15" max="15" width="10.5" customWidth="1"/>
    <col min="18" max="18" width="10.875" bestFit="1" customWidth="1"/>
  </cols>
  <sheetData>
    <row r="1" spans="1:18">
      <c r="A1" s="6"/>
      <c r="B1" s="6"/>
      <c r="C1" s="7"/>
      <c r="D1" s="228" t="s">
        <v>21</v>
      </c>
      <c r="E1" s="229"/>
      <c r="F1" s="229"/>
      <c r="G1" s="229"/>
      <c r="H1" s="229"/>
      <c r="I1" s="229"/>
      <c r="J1" s="229"/>
      <c r="K1" s="8"/>
      <c r="L1" s="8"/>
      <c r="M1" s="9"/>
      <c r="N1" s="9"/>
    </row>
    <row r="2" spans="1:18">
      <c r="A2" s="6"/>
      <c r="B2" s="6"/>
      <c r="C2" s="7"/>
      <c r="D2" s="232" t="s">
        <v>207</v>
      </c>
      <c r="E2" s="231"/>
      <c r="F2" s="231"/>
      <c r="G2" s="231"/>
      <c r="H2" s="231"/>
      <c r="I2" s="231"/>
      <c r="J2" s="231"/>
      <c r="K2" s="8"/>
      <c r="L2" s="8"/>
      <c r="M2" s="9"/>
      <c r="N2" s="9"/>
    </row>
    <row r="3" spans="1:18">
      <c r="A3" s="10"/>
      <c r="B3" s="10"/>
      <c r="C3" s="11"/>
      <c r="M3" s="12" t="s">
        <v>167</v>
      </c>
      <c r="N3" s="12"/>
    </row>
    <row r="4" spans="1:18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2" t="s">
        <v>2</v>
      </c>
    </row>
    <row r="5" spans="1:18">
      <c r="A5" s="10"/>
      <c r="B5" s="10"/>
      <c r="C5" s="10"/>
      <c r="D5" s="10"/>
      <c r="E5" s="13"/>
      <c r="F5" s="13"/>
      <c r="G5" s="13"/>
      <c r="H5" s="10"/>
      <c r="I5" s="10"/>
      <c r="J5" s="10"/>
      <c r="K5" s="10"/>
      <c r="L5" s="10"/>
      <c r="M5" s="12" t="s">
        <v>3</v>
      </c>
    </row>
    <row r="6" spans="1:18" ht="15" thickBo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8" s="43" customFormat="1" ht="27" customHeight="1">
      <c r="A7" s="490" t="s">
        <v>4</v>
      </c>
      <c r="B7" s="493" t="s">
        <v>180</v>
      </c>
      <c r="C7" s="496" t="s">
        <v>208</v>
      </c>
      <c r="D7" s="497"/>
      <c r="E7" s="500" t="s">
        <v>5</v>
      </c>
      <c r="F7" s="501"/>
      <c r="G7" s="501"/>
      <c r="H7" s="501"/>
      <c r="I7" s="501"/>
      <c r="J7" s="502"/>
      <c r="K7" s="496" t="s">
        <v>216</v>
      </c>
      <c r="L7" s="503"/>
      <c r="M7" s="484" t="s">
        <v>209</v>
      </c>
      <c r="N7" s="485"/>
      <c r="O7" s="486"/>
    </row>
    <row r="8" spans="1:18" s="43" customFormat="1" ht="14.25" customHeight="1">
      <c r="A8" s="491"/>
      <c r="B8" s="494"/>
      <c r="C8" s="498"/>
      <c r="D8" s="499"/>
      <c r="E8" s="507" t="s">
        <v>6</v>
      </c>
      <c r="F8" s="508"/>
      <c r="G8" s="509"/>
      <c r="H8" s="507" t="s">
        <v>7</v>
      </c>
      <c r="I8" s="508"/>
      <c r="J8" s="509"/>
      <c r="K8" s="504"/>
      <c r="L8" s="505"/>
      <c r="M8" s="487"/>
      <c r="N8" s="488"/>
      <c r="O8" s="489"/>
    </row>
    <row r="9" spans="1:18" s="43" customFormat="1" ht="14.25" customHeight="1">
      <c r="A9" s="491"/>
      <c r="B9" s="494"/>
      <c r="C9" s="506" t="s">
        <v>23</v>
      </c>
      <c r="D9" s="506" t="s">
        <v>10</v>
      </c>
      <c r="E9" s="478" t="s">
        <v>11</v>
      </c>
      <c r="F9" s="478" t="s">
        <v>23</v>
      </c>
      <c r="G9" s="478" t="s">
        <v>10</v>
      </c>
      <c r="H9" s="478" t="s">
        <v>11</v>
      </c>
      <c r="I9" s="478" t="s">
        <v>23</v>
      </c>
      <c r="J9" s="478" t="s">
        <v>10</v>
      </c>
      <c r="K9" s="476" t="s">
        <v>24</v>
      </c>
      <c r="L9" s="476" t="s">
        <v>13</v>
      </c>
      <c r="M9" s="482" t="s">
        <v>8</v>
      </c>
      <c r="N9" s="480" t="s">
        <v>9</v>
      </c>
      <c r="O9" s="481"/>
    </row>
    <row r="10" spans="1:18" s="43" customFormat="1" ht="21.75" customHeight="1">
      <c r="A10" s="492"/>
      <c r="B10" s="495"/>
      <c r="C10" s="477"/>
      <c r="D10" s="477"/>
      <c r="E10" s="479"/>
      <c r="F10" s="479"/>
      <c r="G10" s="479"/>
      <c r="H10" s="479"/>
      <c r="I10" s="479"/>
      <c r="J10" s="479"/>
      <c r="K10" s="477"/>
      <c r="L10" s="477"/>
      <c r="M10" s="483"/>
      <c r="N10" s="33" t="s">
        <v>14</v>
      </c>
      <c r="O10" s="137" t="s">
        <v>15</v>
      </c>
    </row>
    <row r="11" spans="1:18" s="43" customFormat="1" ht="10.5" customHeight="1">
      <c r="A11" s="131">
        <v>1</v>
      </c>
      <c r="B11" s="107">
        <v>2</v>
      </c>
      <c r="C11" s="22">
        <v>3</v>
      </c>
      <c r="D11" s="23">
        <v>4</v>
      </c>
      <c r="E11" s="106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2">
        <v>11</v>
      </c>
      <c r="L11" s="22">
        <v>12</v>
      </c>
      <c r="M11" s="107">
        <v>16</v>
      </c>
      <c r="N11" s="15">
        <v>17</v>
      </c>
      <c r="O11" s="130">
        <v>18</v>
      </c>
    </row>
    <row r="12" spans="1:18" s="43" customFormat="1" ht="25.5">
      <c r="A12" s="132"/>
      <c r="B12" s="48" t="s">
        <v>25</v>
      </c>
      <c r="C12" s="49"/>
      <c r="D12" s="49"/>
      <c r="E12" s="50"/>
      <c r="F12" s="51"/>
      <c r="G12" s="51"/>
      <c r="H12" s="51"/>
      <c r="I12" s="51"/>
      <c r="J12" s="50"/>
      <c r="K12" s="49"/>
      <c r="L12" s="49"/>
      <c r="M12" s="52"/>
      <c r="N12" s="52"/>
      <c r="O12" s="133"/>
    </row>
    <row r="13" spans="1:18" s="46" customFormat="1" ht="64.5" customHeight="1">
      <c r="A13" s="335" t="s">
        <v>26</v>
      </c>
      <c r="B13" s="44" t="s">
        <v>175</v>
      </c>
      <c r="C13" s="149">
        <v>465.80160000000001</v>
      </c>
      <c r="D13" s="150">
        <v>39549051</v>
      </c>
      <c r="E13" s="147" t="s">
        <v>223</v>
      </c>
      <c r="F13" s="240">
        <f>84.6157+4.0315</f>
        <v>88.647199999999998</v>
      </c>
      <c r="G13" s="241">
        <f>2114170+781</f>
        <v>2114951</v>
      </c>
      <c r="H13" s="148" t="s">
        <v>224</v>
      </c>
      <c r="I13" s="240">
        <v>6.9715999999999996</v>
      </c>
      <c r="J13" s="242">
        <v>585976</v>
      </c>
      <c r="K13" s="149">
        <f>C13+F13-I13</f>
        <v>547.47720000000004</v>
      </c>
      <c r="L13" s="150">
        <f>D13+G13-J13</f>
        <v>41078026</v>
      </c>
      <c r="M13" s="243">
        <f>N13+O13</f>
        <v>412248.12</v>
      </c>
      <c r="N13" s="243">
        <v>320000</v>
      </c>
      <c r="O13" s="244">
        <v>92248.12</v>
      </c>
    </row>
    <row r="14" spans="1:18" s="43" customFormat="1" ht="64.5" customHeight="1">
      <c r="A14" s="335" t="s">
        <v>27</v>
      </c>
      <c r="B14" s="44" t="s">
        <v>44</v>
      </c>
      <c r="C14" s="149">
        <v>40.509799999999998</v>
      </c>
      <c r="D14" s="150">
        <v>6454698</v>
      </c>
      <c r="E14" s="147"/>
      <c r="F14" s="240"/>
      <c r="G14" s="241">
        <v>0</v>
      </c>
      <c r="H14" s="148" t="s">
        <v>106</v>
      </c>
      <c r="I14" s="240">
        <v>3.8999999999999998E-3</v>
      </c>
      <c r="J14" s="242">
        <v>781</v>
      </c>
      <c r="K14" s="149">
        <f>C14+F14-I14</f>
        <v>40.505899999999997</v>
      </c>
      <c r="L14" s="150">
        <f>D14+G14-J14</f>
        <v>6453917</v>
      </c>
      <c r="M14" s="243">
        <f>N14+O14</f>
        <v>0</v>
      </c>
      <c r="N14" s="243">
        <v>0</v>
      </c>
      <c r="O14" s="244">
        <v>0</v>
      </c>
      <c r="P14" s="196"/>
      <c r="R14" s="438"/>
    </row>
    <row r="15" spans="1:18" s="43" customFormat="1" ht="15" thickBot="1">
      <c r="A15" s="134"/>
      <c r="B15" s="135" t="s">
        <v>28</v>
      </c>
      <c r="C15" s="287">
        <f>C13+C14</f>
        <v>506.31139999999999</v>
      </c>
      <c r="D15" s="288">
        <f>D13+D14</f>
        <v>46003749</v>
      </c>
      <c r="E15" s="289"/>
      <c r="F15" s="290">
        <f t="shared" ref="F15:O15" si="0">F13+F14</f>
        <v>88.647199999999998</v>
      </c>
      <c r="G15" s="289">
        <f t="shared" si="0"/>
        <v>2114951</v>
      </c>
      <c r="H15" s="289"/>
      <c r="I15" s="290">
        <f>I13+I14</f>
        <v>6.9754999999999994</v>
      </c>
      <c r="J15" s="289">
        <f t="shared" si="0"/>
        <v>586757</v>
      </c>
      <c r="K15" s="287">
        <f>K13+K14</f>
        <v>587.98310000000004</v>
      </c>
      <c r="L15" s="288">
        <f>D15+G15-J15</f>
        <v>47531943</v>
      </c>
      <c r="M15" s="291">
        <f t="shared" si="0"/>
        <v>412248.12</v>
      </c>
      <c r="N15" s="291">
        <f t="shared" si="0"/>
        <v>320000</v>
      </c>
      <c r="O15" s="292">
        <f t="shared" si="0"/>
        <v>92248.12</v>
      </c>
    </row>
    <row r="17" spans="1:15">
      <c r="B17" s="238" t="s">
        <v>107</v>
      </c>
      <c r="C17" s="76"/>
    </row>
    <row r="18" spans="1:15">
      <c r="B18" s="238"/>
      <c r="C18" s="76"/>
    </row>
    <row r="19" spans="1:15">
      <c r="B19" s="238"/>
      <c r="C19" s="76"/>
    </row>
    <row r="20" spans="1:15">
      <c r="B20" s="238"/>
      <c r="C20" s="76"/>
    </row>
    <row r="21" spans="1:15">
      <c r="B21" s="238"/>
      <c r="C21" s="76"/>
    </row>
    <row r="22" spans="1:15">
      <c r="B22" s="238"/>
    </row>
    <row r="23" spans="1:15">
      <c r="B23" s="238"/>
    </row>
    <row r="24" spans="1:15">
      <c r="B24" s="238" t="s">
        <v>108</v>
      </c>
    </row>
    <row r="25" spans="1:15" s="103" customFormat="1" ht="13.5" customHeight="1">
      <c r="A25" s="97"/>
      <c r="B25" s="97"/>
      <c r="C25" s="97">
        <f>SUM(C13:C14)</f>
        <v>506.31139999999999</v>
      </c>
      <c r="D25" s="97">
        <f t="shared" ref="D25:O25" si="1">SUM(D13:D14)</f>
        <v>46003749</v>
      </c>
      <c r="E25" s="97">
        <f t="shared" si="1"/>
        <v>0</v>
      </c>
      <c r="F25" s="97">
        <f t="shared" si="1"/>
        <v>88.647199999999998</v>
      </c>
      <c r="G25" s="97">
        <f t="shared" si="1"/>
        <v>2114951</v>
      </c>
      <c r="H25" s="97">
        <f t="shared" si="1"/>
        <v>0</v>
      </c>
      <c r="I25" s="97">
        <f t="shared" si="1"/>
        <v>6.9754999999999994</v>
      </c>
      <c r="J25" s="97">
        <f>SUM(J13:J14)</f>
        <v>586757</v>
      </c>
      <c r="K25" s="97">
        <f t="shared" si="1"/>
        <v>587.98310000000004</v>
      </c>
      <c r="L25" s="97">
        <f t="shared" si="1"/>
        <v>47531943</v>
      </c>
      <c r="M25" s="97">
        <f t="shared" si="1"/>
        <v>412248.12</v>
      </c>
      <c r="N25" s="97">
        <f t="shared" si="1"/>
        <v>320000</v>
      </c>
      <c r="O25" s="97">
        <f t="shared" si="1"/>
        <v>92248.12</v>
      </c>
    </row>
    <row r="27" spans="1:15" ht="37.5" customHeight="1">
      <c r="K27" s="80"/>
    </row>
    <row r="28" spans="1:15">
      <c r="K28" s="16"/>
    </row>
  </sheetData>
  <mergeCells count="20">
    <mergeCell ref="M7:O8"/>
    <mergeCell ref="A7:A10"/>
    <mergeCell ref="B7:B10"/>
    <mergeCell ref="C7:D8"/>
    <mergeCell ref="E7:J7"/>
    <mergeCell ref="K7:L8"/>
    <mergeCell ref="C9:C10"/>
    <mergeCell ref="D9:D10"/>
    <mergeCell ref="H9:H10"/>
    <mergeCell ref="I9:I10"/>
    <mergeCell ref="L9:L10"/>
    <mergeCell ref="E8:G8"/>
    <mergeCell ref="H8:J8"/>
    <mergeCell ref="J9:J10"/>
    <mergeCell ref="K9:K10"/>
    <mergeCell ref="E9:E10"/>
    <mergeCell ref="F9:F10"/>
    <mergeCell ref="G9:G10"/>
    <mergeCell ref="N9:O9"/>
    <mergeCell ref="M9:M10"/>
  </mergeCells>
  <pageMargins left="0.7" right="0.7" top="0.75" bottom="0.75" header="0.3" footer="0.3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A31" zoomScale="120" zoomScaleNormal="120" workbookViewId="0">
      <selection activeCell="Q25" sqref="Q25"/>
    </sheetView>
  </sheetViews>
  <sheetFormatPr defaultRowHeight="14.25"/>
  <cols>
    <col min="1" max="1" width="2.375" style="29" customWidth="1"/>
    <col min="2" max="2" width="10.125" style="29" customWidth="1"/>
    <col min="3" max="3" width="8.75" style="29" customWidth="1"/>
    <col min="4" max="4" width="8.375" style="29" customWidth="1"/>
    <col min="5" max="5" width="9.5" style="29" customWidth="1"/>
    <col min="6" max="6" width="6.5" style="29" customWidth="1"/>
    <col min="7" max="7" width="7.75" style="29" customWidth="1"/>
    <col min="8" max="8" width="7.25" style="29" customWidth="1"/>
    <col min="9" max="9" width="5.875" style="29" customWidth="1"/>
    <col min="10" max="10" width="7.875" style="29" customWidth="1"/>
    <col min="11" max="11" width="8.125" style="29" customWidth="1"/>
    <col min="12" max="12" width="9.5" style="29" customWidth="1"/>
    <col min="13" max="13" width="9.125" style="29" customWidth="1"/>
    <col min="14" max="14" width="7" style="29" customWidth="1"/>
    <col min="15" max="15" width="7.875" style="29" customWidth="1"/>
  </cols>
  <sheetData>
    <row r="1" spans="1:15">
      <c r="A1" s="26"/>
      <c r="B1" s="26"/>
      <c r="C1" s="27"/>
      <c r="D1" s="510" t="s">
        <v>29</v>
      </c>
      <c r="E1" s="511"/>
      <c r="F1" s="511"/>
      <c r="G1" s="511"/>
      <c r="H1" s="511"/>
      <c r="I1" s="511"/>
      <c r="J1" s="511"/>
      <c r="K1" s="511"/>
      <c r="L1" s="511"/>
      <c r="M1" s="28"/>
      <c r="N1" s="28"/>
    </row>
    <row r="2" spans="1:15">
      <c r="A2" s="26"/>
      <c r="B2" s="26"/>
      <c r="C2" s="27"/>
      <c r="D2" s="510" t="s">
        <v>30</v>
      </c>
      <c r="E2" s="511"/>
      <c r="F2" s="511"/>
      <c r="G2" s="511"/>
      <c r="H2" s="511"/>
      <c r="I2" s="511"/>
      <c r="J2" s="511"/>
      <c r="K2" s="511"/>
      <c r="L2" s="511"/>
      <c r="M2" s="28"/>
      <c r="N2" s="28"/>
    </row>
    <row r="3" spans="1:15">
      <c r="A3" s="30"/>
      <c r="B3" s="30"/>
      <c r="C3" s="31"/>
      <c r="D3" s="512" t="s">
        <v>207</v>
      </c>
      <c r="E3" s="513"/>
      <c r="F3" s="513"/>
      <c r="G3" s="513"/>
      <c r="H3" s="513"/>
      <c r="I3" s="513"/>
      <c r="J3" s="513"/>
      <c r="K3" s="513"/>
      <c r="L3" s="513"/>
      <c r="M3" s="12" t="s">
        <v>168</v>
      </c>
      <c r="N3" s="28"/>
    </row>
    <row r="4" spans="1:1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2" t="s">
        <v>2</v>
      </c>
    </row>
    <row r="5" spans="1:15">
      <c r="A5" s="30"/>
      <c r="B5" s="30"/>
      <c r="C5" s="30"/>
      <c r="D5" s="30"/>
      <c r="E5" s="32"/>
      <c r="F5" s="32"/>
      <c r="G5" s="32"/>
      <c r="H5" s="30"/>
      <c r="I5" s="30"/>
      <c r="J5" s="30"/>
      <c r="K5" s="30"/>
      <c r="L5" s="30"/>
      <c r="M5" s="12" t="s">
        <v>3</v>
      </c>
    </row>
    <row r="6" spans="1:15" ht="15" thickBot="1">
      <c r="A6" s="206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</row>
    <row r="7" spans="1:15" ht="15" customHeight="1">
      <c r="A7" s="490" t="s">
        <v>43</v>
      </c>
      <c r="B7" s="493" t="s">
        <v>174</v>
      </c>
      <c r="C7" s="496" t="s">
        <v>210</v>
      </c>
      <c r="D7" s="497"/>
      <c r="E7" s="528" t="s">
        <v>5</v>
      </c>
      <c r="F7" s="529"/>
      <c r="G7" s="529"/>
      <c r="H7" s="529"/>
      <c r="I7" s="529"/>
      <c r="J7" s="530"/>
      <c r="K7" s="496" t="s">
        <v>211</v>
      </c>
      <c r="L7" s="531"/>
      <c r="M7" s="519" t="s">
        <v>209</v>
      </c>
      <c r="N7" s="520"/>
      <c r="O7" s="521"/>
    </row>
    <row r="8" spans="1:15" ht="17.25" customHeight="1">
      <c r="A8" s="525"/>
      <c r="B8" s="527"/>
      <c r="C8" s="498"/>
      <c r="D8" s="499"/>
      <c r="E8" s="480" t="s">
        <v>6</v>
      </c>
      <c r="F8" s="515"/>
      <c r="G8" s="516"/>
      <c r="H8" s="480" t="s">
        <v>7</v>
      </c>
      <c r="I8" s="515"/>
      <c r="J8" s="516"/>
      <c r="K8" s="532"/>
      <c r="L8" s="533"/>
      <c r="M8" s="522"/>
      <c r="N8" s="523"/>
      <c r="O8" s="524"/>
    </row>
    <row r="9" spans="1:15" ht="14.25" customHeight="1">
      <c r="A9" s="525"/>
      <c r="B9" s="527"/>
      <c r="C9" s="506" t="s">
        <v>109</v>
      </c>
      <c r="D9" s="506" t="s">
        <v>10</v>
      </c>
      <c r="E9" s="482" t="s">
        <v>11</v>
      </c>
      <c r="F9" s="482" t="s">
        <v>109</v>
      </c>
      <c r="G9" s="482" t="s">
        <v>10</v>
      </c>
      <c r="H9" s="482" t="s">
        <v>11</v>
      </c>
      <c r="I9" s="482" t="s">
        <v>109</v>
      </c>
      <c r="J9" s="482" t="s">
        <v>10</v>
      </c>
      <c r="K9" s="476" t="s">
        <v>12</v>
      </c>
      <c r="L9" s="476" t="s">
        <v>13</v>
      </c>
      <c r="M9" s="482" t="s">
        <v>8</v>
      </c>
      <c r="N9" s="480" t="s">
        <v>9</v>
      </c>
      <c r="O9" s="481"/>
    </row>
    <row r="10" spans="1:15" ht="23.25" customHeight="1">
      <c r="A10" s="526"/>
      <c r="B10" s="517"/>
      <c r="C10" s="518"/>
      <c r="D10" s="518"/>
      <c r="E10" s="517"/>
      <c r="F10" s="517"/>
      <c r="G10" s="517"/>
      <c r="H10" s="517"/>
      <c r="I10" s="517"/>
      <c r="J10" s="517"/>
      <c r="K10" s="518"/>
      <c r="L10" s="518"/>
      <c r="M10" s="514"/>
      <c r="N10" s="33" t="s">
        <v>14</v>
      </c>
      <c r="O10" s="137" t="s">
        <v>15</v>
      </c>
    </row>
    <row r="11" spans="1:15">
      <c r="A11" s="136">
        <v>1</v>
      </c>
      <c r="B11" s="227">
        <v>2</v>
      </c>
      <c r="C11" s="34">
        <v>3</v>
      </c>
      <c r="D11" s="35">
        <v>4</v>
      </c>
      <c r="E11" s="227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4">
        <v>11</v>
      </c>
      <c r="L11" s="34">
        <v>12</v>
      </c>
      <c r="M11" s="227">
        <v>16</v>
      </c>
      <c r="N11" s="33">
        <v>17</v>
      </c>
      <c r="O11" s="137">
        <v>18</v>
      </c>
    </row>
    <row r="12" spans="1:15" s="43" customFormat="1" ht="33" customHeight="1">
      <c r="A12" s="336"/>
      <c r="B12" s="343" t="s">
        <v>183</v>
      </c>
      <c r="C12" s="39"/>
      <c r="D12" s="40"/>
      <c r="E12" s="41"/>
      <c r="F12" s="41"/>
      <c r="G12" s="41"/>
      <c r="H12" s="41"/>
      <c r="I12" s="41"/>
      <c r="J12" s="41"/>
      <c r="K12" s="42">
        <f>C12+F12-I12</f>
        <v>0</v>
      </c>
      <c r="L12" s="42">
        <f>D12+G12-J12</f>
        <v>0</v>
      </c>
      <c r="M12" s="41">
        <f>N12+O12</f>
        <v>0</v>
      </c>
      <c r="N12" s="41"/>
      <c r="O12" s="207"/>
    </row>
    <row r="13" spans="1:15" s="46" customFormat="1" ht="44.25" customHeight="1">
      <c r="A13" s="336" t="s">
        <v>16</v>
      </c>
      <c r="B13" s="341" t="s">
        <v>98</v>
      </c>
      <c r="C13" s="151">
        <v>3</v>
      </c>
      <c r="D13" s="151">
        <v>8678876</v>
      </c>
      <c r="E13" s="249"/>
      <c r="F13" s="246"/>
      <c r="G13" s="246">
        <v>0</v>
      </c>
      <c r="H13" s="249" t="s">
        <v>199</v>
      </c>
      <c r="I13" s="246"/>
      <c r="J13" s="246">
        <v>238069</v>
      </c>
      <c r="K13" s="151">
        <f t="shared" ref="K13:K26" si="0">C13+F13-I13</f>
        <v>3</v>
      </c>
      <c r="L13" s="151">
        <f t="shared" ref="L13:L26" si="1">D13+G13-J13</f>
        <v>8440807</v>
      </c>
      <c r="M13" s="246">
        <f t="shared" ref="M13:M25" si="2">N13+O13</f>
        <v>0</v>
      </c>
      <c r="N13" s="246">
        <v>0</v>
      </c>
      <c r="O13" s="248">
        <v>0</v>
      </c>
    </row>
    <row r="14" spans="1:15" s="46" customFormat="1" ht="44.25" customHeight="1">
      <c r="A14" s="336" t="s">
        <v>27</v>
      </c>
      <c r="B14" s="341" t="s">
        <v>105</v>
      </c>
      <c r="C14" s="151">
        <v>3</v>
      </c>
      <c r="D14" s="151">
        <v>185681</v>
      </c>
      <c r="E14" s="246"/>
      <c r="F14" s="246"/>
      <c r="G14" s="246">
        <v>0</v>
      </c>
      <c r="H14" s="246" t="s">
        <v>18</v>
      </c>
      <c r="I14" s="246"/>
      <c r="J14" s="246">
        <v>7877</v>
      </c>
      <c r="K14" s="151">
        <f t="shared" si="0"/>
        <v>3</v>
      </c>
      <c r="L14" s="151">
        <f t="shared" si="1"/>
        <v>177804</v>
      </c>
      <c r="M14" s="246">
        <f t="shared" si="2"/>
        <v>2791</v>
      </c>
      <c r="N14" s="246">
        <v>0</v>
      </c>
      <c r="O14" s="248">
        <v>2791</v>
      </c>
    </row>
    <row r="15" spans="1:15" s="46" customFormat="1" ht="44.25" customHeight="1">
      <c r="A15" s="336" t="s">
        <v>31</v>
      </c>
      <c r="B15" s="341" t="s">
        <v>198</v>
      </c>
      <c r="C15" s="151">
        <v>37</v>
      </c>
      <c r="D15" s="151">
        <v>15340137</v>
      </c>
      <c r="E15" s="249" t="s">
        <v>234</v>
      </c>
      <c r="F15" s="246"/>
      <c r="G15" s="246">
        <v>322792</v>
      </c>
      <c r="H15" s="246" t="s">
        <v>18</v>
      </c>
      <c r="I15" s="246"/>
      <c r="J15" s="246">
        <v>578519</v>
      </c>
      <c r="K15" s="151">
        <f t="shared" si="0"/>
        <v>37</v>
      </c>
      <c r="L15" s="151">
        <f t="shared" si="1"/>
        <v>15084410</v>
      </c>
      <c r="M15" s="246">
        <f t="shared" si="2"/>
        <v>1646390</v>
      </c>
      <c r="N15" s="246">
        <v>0</v>
      </c>
      <c r="O15" s="248">
        <v>1646390</v>
      </c>
    </row>
    <row r="16" spans="1:15" s="46" customFormat="1" ht="44.25" customHeight="1">
      <c r="A16" s="336" t="s">
        <v>32</v>
      </c>
      <c r="B16" s="341" t="s">
        <v>99</v>
      </c>
      <c r="C16" s="151">
        <v>2</v>
      </c>
      <c r="D16" s="151">
        <v>567862</v>
      </c>
      <c r="E16" s="246"/>
      <c r="F16" s="246"/>
      <c r="G16" s="246">
        <v>0</v>
      </c>
      <c r="H16" s="246" t="s">
        <v>18</v>
      </c>
      <c r="I16" s="246"/>
      <c r="J16" s="246">
        <v>23009</v>
      </c>
      <c r="K16" s="151">
        <f t="shared" si="0"/>
        <v>2</v>
      </c>
      <c r="L16" s="151">
        <f t="shared" si="1"/>
        <v>544853</v>
      </c>
      <c r="M16" s="246">
        <f t="shared" si="2"/>
        <v>11814</v>
      </c>
      <c r="N16" s="246">
        <v>0</v>
      </c>
      <c r="O16" s="248">
        <v>11814</v>
      </c>
    </row>
    <row r="17" spans="1:15" s="46" customFormat="1" ht="44.25" customHeight="1">
      <c r="A17" s="336" t="s">
        <v>33</v>
      </c>
      <c r="B17" s="341" t="s">
        <v>176</v>
      </c>
      <c r="C17" s="151">
        <v>8</v>
      </c>
      <c r="D17" s="151">
        <v>318332</v>
      </c>
      <c r="E17" s="249"/>
      <c r="F17" s="246"/>
      <c r="G17" s="246">
        <v>0</v>
      </c>
      <c r="H17" s="249" t="s">
        <v>81</v>
      </c>
      <c r="I17" s="246"/>
      <c r="J17" s="246">
        <v>14732</v>
      </c>
      <c r="K17" s="151">
        <f t="shared" si="0"/>
        <v>8</v>
      </c>
      <c r="L17" s="151">
        <f t="shared" si="1"/>
        <v>303600</v>
      </c>
      <c r="M17" s="246">
        <f t="shared" si="2"/>
        <v>38220</v>
      </c>
      <c r="N17" s="246">
        <v>0</v>
      </c>
      <c r="O17" s="248">
        <v>38220</v>
      </c>
    </row>
    <row r="18" spans="1:15" s="46" customFormat="1" ht="44.25" customHeight="1">
      <c r="A18" s="336" t="s">
        <v>34</v>
      </c>
      <c r="B18" s="341" t="s">
        <v>96</v>
      </c>
      <c r="C18" s="151">
        <v>4</v>
      </c>
      <c r="D18" s="151">
        <v>2026691</v>
      </c>
      <c r="E18" s="246" t="s">
        <v>233</v>
      </c>
      <c r="F18" s="246">
        <v>1</v>
      </c>
      <c r="G18" s="246">
        <v>139844</v>
      </c>
      <c r="H18" s="249" t="s">
        <v>81</v>
      </c>
      <c r="I18" s="246"/>
      <c r="J18" s="246">
        <v>49706</v>
      </c>
      <c r="K18" s="151">
        <f t="shared" si="0"/>
        <v>5</v>
      </c>
      <c r="L18" s="151">
        <f t="shared" si="1"/>
        <v>2116829</v>
      </c>
      <c r="M18" s="246">
        <f t="shared" si="2"/>
        <v>9530</v>
      </c>
      <c r="N18" s="246">
        <v>0</v>
      </c>
      <c r="O18" s="248">
        <v>9530</v>
      </c>
    </row>
    <row r="19" spans="1:15" s="46" customFormat="1" ht="55.5" customHeight="1">
      <c r="A19" s="336" t="s">
        <v>35</v>
      </c>
      <c r="B19" s="341" t="s">
        <v>97</v>
      </c>
      <c r="C19" s="151">
        <v>1</v>
      </c>
      <c r="D19" s="151">
        <v>133653</v>
      </c>
      <c r="E19" s="246"/>
      <c r="F19" s="246"/>
      <c r="G19" s="246">
        <v>0</v>
      </c>
      <c r="H19" s="249" t="s">
        <v>81</v>
      </c>
      <c r="I19" s="246"/>
      <c r="J19" s="246">
        <v>3517</v>
      </c>
      <c r="K19" s="151">
        <f t="shared" si="0"/>
        <v>1</v>
      </c>
      <c r="L19" s="151">
        <f t="shared" si="1"/>
        <v>130136</v>
      </c>
      <c r="M19" s="246">
        <f t="shared" si="2"/>
        <v>0</v>
      </c>
      <c r="N19" s="246">
        <v>0</v>
      </c>
      <c r="O19" s="248">
        <v>0</v>
      </c>
    </row>
    <row r="20" spans="1:15" s="46" customFormat="1" ht="44.25" customHeight="1">
      <c r="A20" s="336" t="s">
        <v>36</v>
      </c>
      <c r="B20" s="341" t="s">
        <v>104</v>
      </c>
      <c r="C20" s="151">
        <v>7</v>
      </c>
      <c r="D20" s="151">
        <v>2334526</v>
      </c>
      <c r="E20" s="344"/>
      <c r="F20" s="246"/>
      <c r="G20" s="246">
        <v>0</v>
      </c>
      <c r="H20" s="246" t="s">
        <v>18</v>
      </c>
      <c r="I20" s="246"/>
      <c r="J20" s="246">
        <v>106848</v>
      </c>
      <c r="K20" s="151">
        <f t="shared" si="0"/>
        <v>7</v>
      </c>
      <c r="L20" s="151">
        <f t="shared" si="1"/>
        <v>2227678</v>
      </c>
      <c r="M20" s="246">
        <f t="shared" si="2"/>
        <v>65233</v>
      </c>
      <c r="N20" s="246">
        <v>0</v>
      </c>
      <c r="O20" s="248">
        <v>65233</v>
      </c>
    </row>
    <row r="21" spans="1:15" s="46" customFormat="1" ht="44.25" customHeight="1">
      <c r="A21" s="336" t="s">
        <v>37</v>
      </c>
      <c r="B21" s="341" t="s">
        <v>100</v>
      </c>
      <c r="C21" s="151">
        <v>1</v>
      </c>
      <c r="D21" s="151">
        <v>208659</v>
      </c>
      <c r="E21" s="344" t="s">
        <v>166</v>
      </c>
      <c r="F21" s="246"/>
      <c r="G21" s="246">
        <v>103294</v>
      </c>
      <c r="H21" s="246" t="s">
        <v>18</v>
      </c>
      <c r="I21" s="246"/>
      <c r="J21" s="246">
        <v>6483</v>
      </c>
      <c r="K21" s="151">
        <f t="shared" si="0"/>
        <v>1</v>
      </c>
      <c r="L21" s="151">
        <f t="shared" si="1"/>
        <v>305470</v>
      </c>
      <c r="M21" s="246">
        <f t="shared" si="2"/>
        <v>0</v>
      </c>
      <c r="N21" s="246">
        <v>0</v>
      </c>
      <c r="O21" s="248">
        <v>0</v>
      </c>
    </row>
    <row r="22" spans="1:15" s="46" customFormat="1" ht="44.25" customHeight="1">
      <c r="A22" s="336" t="s">
        <v>38</v>
      </c>
      <c r="B22" s="341" t="s">
        <v>17</v>
      </c>
      <c r="C22" s="151">
        <v>1</v>
      </c>
      <c r="D22" s="151">
        <v>79455</v>
      </c>
      <c r="E22" s="246"/>
      <c r="F22" s="246"/>
      <c r="G22" s="246">
        <v>0</v>
      </c>
      <c r="H22" s="249" t="s">
        <v>81</v>
      </c>
      <c r="I22" s="249"/>
      <c r="J22" s="246">
        <v>3841</v>
      </c>
      <c r="K22" s="151">
        <f t="shared" si="0"/>
        <v>1</v>
      </c>
      <c r="L22" s="151">
        <f t="shared" si="1"/>
        <v>75614</v>
      </c>
      <c r="M22" s="246">
        <f t="shared" si="2"/>
        <v>0</v>
      </c>
      <c r="N22" s="246">
        <v>0</v>
      </c>
      <c r="O22" s="248">
        <v>0</v>
      </c>
    </row>
    <row r="23" spans="1:15" s="46" customFormat="1" ht="44.25" customHeight="1">
      <c r="A23" s="336" t="s">
        <v>39</v>
      </c>
      <c r="B23" s="341" t="s">
        <v>101</v>
      </c>
      <c r="C23" s="151">
        <v>0</v>
      </c>
      <c r="D23" s="151">
        <v>859308</v>
      </c>
      <c r="E23" s="342"/>
      <c r="F23" s="249"/>
      <c r="G23" s="249">
        <v>0</v>
      </c>
      <c r="H23" s="249" t="s">
        <v>81</v>
      </c>
      <c r="I23" s="246"/>
      <c r="J23" s="246">
        <v>26276</v>
      </c>
      <c r="K23" s="151">
        <f t="shared" si="0"/>
        <v>0</v>
      </c>
      <c r="L23" s="151">
        <f t="shared" si="1"/>
        <v>833032</v>
      </c>
      <c r="M23" s="246">
        <f t="shared" si="2"/>
        <v>0</v>
      </c>
      <c r="N23" s="246">
        <v>0</v>
      </c>
      <c r="O23" s="248">
        <v>0</v>
      </c>
    </row>
    <row r="24" spans="1:15" s="46" customFormat="1" ht="53.25" customHeight="1">
      <c r="A24" s="336" t="s">
        <v>40</v>
      </c>
      <c r="B24" s="341" t="s">
        <v>191</v>
      </c>
      <c r="C24" s="151">
        <v>11</v>
      </c>
      <c r="D24" s="151">
        <v>4512429</v>
      </c>
      <c r="E24" s="342"/>
      <c r="F24" s="249"/>
      <c r="G24" s="249">
        <v>0</v>
      </c>
      <c r="H24" s="249" t="s">
        <v>81</v>
      </c>
      <c r="I24" s="246"/>
      <c r="J24" s="246">
        <v>121948</v>
      </c>
      <c r="K24" s="151">
        <f t="shared" si="0"/>
        <v>11</v>
      </c>
      <c r="L24" s="151">
        <f t="shared" si="1"/>
        <v>4390481</v>
      </c>
      <c r="M24" s="246">
        <f t="shared" si="2"/>
        <v>0</v>
      </c>
      <c r="N24" s="246">
        <v>0</v>
      </c>
      <c r="O24" s="248">
        <v>0</v>
      </c>
    </row>
    <row r="25" spans="1:15" s="46" customFormat="1" ht="44.25" customHeight="1">
      <c r="A25" s="336" t="s">
        <v>41</v>
      </c>
      <c r="B25" s="341" t="s">
        <v>102</v>
      </c>
      <c r="C25" s="151">
        <v>18</v>
      </c>
      <c r="D25" s="151">
        <v>3166173</v>
      </c>
      <c r="E25" s="342"/>
      <c r="F25" s="249"/>
      <c r="G25" s="249">
        <v>0</v>
      </c>
      <c r="H25" s="249" t="s">
        <v>199</v>
      </c>
      <c r="I25" s="246"/>
      <c r="J25" s="246">
        <v>201637</v>
      </c>
      <c r="K25" s="151">
        <f t="shared" si="0"/>
        <v>18</v>
      </c>
      <c r="L25" s="151">
        <f t="shared" si="1"/>
        <v>2964536</v>
      </c>
      <c r="M25" s="246">
        <f t="shared" si="2"/>
        <v>0</v>
      </c>
      <c r="N25" s="246">
        <v>0</v>
      </c>
      <c r="O25" s="248">
        <v>0</v>
      </c>
    </row>
    <row r="26" spans="1:15" s="46" customFormat="1" ht="44.25" customHeight="1">
      <c r="A26" s="336" t="s">
        <v>177</v>
      </c>
      <c r="B26" s="341" t="s">
        <v>103</v>
      </c>
      <c r="C26" s="151">
        <v>87</v>
      </c>
      <c r="D26" s="151">
        <v>153804570</v>
      </c>
      <c r="E26" s="344" t="s">
        <v>164</v>
      </c>
      <c r="F26" s="246">
        <v>23</v>
      </c>
      <c r="G26" s="246">
        <v>80373207</v>
      </c>
      <c r="H26" s="249" t="s">
        <v>196</v>
      </c>
      <c r="I26" s="246">
        <v>5</v>
      </c>
      <c r="J26" s="246">
        <v>15106037</v>
      </c>
      <c r="K26" s="151">
        <f t="shared" si="0"/>
        <v>105</v>
      </c>
      <c r="L26" s="151">
        <f t="shared" si="1"/>
        <v>219071740</v>
      </c>
      <c r="M26" s="246">
        <f>N26+O26</f>
        <v>808931.89</v>
      </c>
      <c r="N26" s="246">
        <v>681850.11</v>
      </c>
      <c r="O26" s="248">
        <v>127081.78</v>
      </c>
    </row>
    <row r="27" spans="1:15" s="47" customFormat="1" ht="18.75" customHeight="1" thickBot="1">
      <c r="A27" s="208"/>
      <c r="B27" s="209" t="s">
        <v>19</v>
      </c>
      <c r="C27" s="293">
        <f>SUM(C13:C26)</f>
        <v>183</v>
      </c>
      <c r="D27" s="294">
        <f>SUM(D13:D26)</f>
        <v>192216352</v>
      </c>
      <c r="E27" s="295"/>
      <c r="F27" s="295">
        <f t="shared" ref="F27:I27" si="3">SUM(F13:F26)</f>
        <v>24</v>
      </c>
      <c r="G27" s="295">
        <f>SUM(G13:G26)</f>
        <v>80939137</v>
      </c>
      <c r="H27" s="295"/>
      <c r="I27" s="295">
        <f t="shared" si="3"/>
        <v>5</v>
      </c>
      <c r="J27" s="295">
        <f>SUM(J13:J26)</f>
        <v>16488499</v>
      </c>
      <c r="K27" s="294">
        <f>C27+F27-I27</f>
        <v>202</v>
      </c>
      <c r="L27" s="294">
        <f>D27+G27-J27</f>
        <v>256666990</v>
      </c>
      <c r="M27" s="295">
        <f>N27+O27</f>
        <v>2582909.89</v>
      </c>
      <c r="N27" s="295">
        <f>SUM(N13:N26)</f>
        <v>681850.11</v>
      </c>
      <c r="O27" s="296">
        <f>SUM(O13:O26)</f>
        <v>1901059.78</v>
      </c>
    </row>
    <row r="28" spans="1:15">
      <c r="D28" s="36"/>
      <c r="J28" s="36"/>
      <c r="L28" s="36"/>
      <c r="M28" s="36"/>
      <c r="N28" s="36"/>
      <c r="O28" s="36"/>
    </row>
    <row r="29" spans="1:15">
      <c r="B29" s="29" t="s">
        <v>107</v>
      </c>
      <c r="D29" s="36"/>
      <c r="J29" s="36"/>
      <c r="L29" s="36"/>
      <c r="M29" s="36"/>
      <c r="N29" s="36"/>
      <c r="O29" s="36"/>
    </row>
    <row r="30" spans="1:15" s="427" customFormat="1">
      <c r="A30" s="29"/>
      <c r="B30" s="29"/>
      <c r="C30" s="29"/>
      <c r="D30" s="36"/>
      <c r="E30" s="29"/>
      <c r="F30" s="29"/>
      <c r="G30" s="29"/>
      <c r="H30" s="29"/>
      <c r="I30" s="29"/>
      <c r="J30" s="36"/>
      <c r="K30" s="29"/>
      <c r="L30" s="36"/>
      <c r="M30" s="36"/>
      <c r="N30" s="36"/>
      <c r="O30" s="36"/>
    </row>
    <row r="31" spans="1:15" s="427" customFormat="1">
      <c r="A31" s="29"/>
      <c r="B31" s="29"/>
      <c r="C31" s="29"/>
      <c r="D31" s="36"/>
      <c r="E31" s="29"/>
      <c r="F31" s="29"/>
      <c r="G31" s="29"/>
      <c r="H31" s="29"/>
      <c r="I31" s="29"/>
      <c r="J31" s="36"/>
      <c r="K31" s="29"/>
      <c r="L31" s="36"/>
      <c r="M31" s="36"/>
      <c r="N31" s="36"/>
      <c r="O31" s="36"/>
    </row>
    <row r="34" spans="1:15">
      <c r="B34" s="29" t="s">
        <v>108</v>
      </c>
    </row>
    <row r="35" spans="1:15" s="98" customFormat="1" ht="12" customHeight="1">
      <c r="A35" s="96"/>
      <c r="B35" s="96"/>
      <c r="C35" s="96">
        <f t="shared" ref="C35:I35" si="4">SUM(C13:C26)</f>
        <v>183</v>
      </c>
      <c r="D35" s="96">
        <f t="shared" si="4"/>
        <v>192216352</v>
      </c>
      <c r="E35" s="96">
        <f t="shared" si="4"/>
        <v>0</v>
      </c>
      <c r="F35" s="96">
        <f t="shared" si="4"/>
        <v>24</v>
      </c>
      <c r="G35" s="96">
        <f t="shared" si="4"/>
        <v>80939137</v>
      </c>
      <c r="H35" s="96">
        <f t="shared" si="4"/>
        <v>0</v>
      </c>
      <c r="I35" s="96">
        <f t="shared" si="4"/>
        <v>5</v>
      </c>
      <c r="J35" s="97">
        <f t="shared" ref="J35:O35" si="5">SUM(J13:J26)</f>
        <v>16488499</v>
      </c>
      <c r="K35" s="97">
        <f t="shared" si="5"/>
        <v>202</v>
      </c>
      <c r="L35" s="97">
        <f>SUM(L13:L26)</f>
        <v>256666990</v>
      </c>
      <c r="M35" s="97">
        <f t="shared" si="5"/>
        <v>2582909.89</v>
      </c>
      <c r="N35" s="97">
        <f t="shared" si="5"/>
        <v>681850.11</v>
      </c>
      <c r="O35" s="97">
        <f t="shared" si="5"/>
        <v>1901059.78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D1:L1"/>
    <mergeCell ref="D2:L2"/>
    <mergeCell ref="D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19" zoomScale="120" zoomScaleNormal="120" workbookViewId="0">
      <selection activeCell="H28" sqref="H28"/>
    </sheetView>
  </sheetViews>
  <sheetFormatPr defaultRowHeight="14.25"/>
  <cols>
    <col min="1" max="1" width="2" customWidth="1"/>
    <col min="2" max="2" width="10.125" customWidth="1"/>
    <col min="3" max="3" width="7.625" customWidth="1"/>
    <col min="4" max="5" width="8" customWidth="1"/>
    <col min="6" max="6" width="6.625" customWidth="1"/>
    <col min="7" max="7" width="8.5" customWidth="1"/>
    <col min="8" max="8" width="7.125" customWidth="1"/>
    <col min="9" max="9" width="6.5" customWidth="1"/>
    <col min="10" max="10" width="8.75" customWidth="1"/>
    <col min="11" max="11" width="7.625" customWidth="1"/>
    <col min="12" max="12" width="9.125" customWidth="1"/>
    <col min="13" max="13" width="8.375" customWidth="1"/>
    <col min="14" max="14" width="8.75" customWidth="1"/>
    <col min="15" max="15" width="8.5" customWidth="1"/>
  </cols>
  <sheetData>
    <row r="1" spans="1:15">
      <c r="C1" s="534" t="s">
        <v>0</v>
      </c>
      <c r="D1" s="535"/>
      <c r="E1" s="535"/>
      <c r="F1" s="535"/>
      <c r="G1" s="535"/>
      <c r="H1" s="535"/>
      <c r="I1" s="535"/>
      <c r="J1" s="535"/>
      <c r="K1" s="535"/>
      <c r="L1" s="535"/>
      <c r="M1" s="9"/>
      <c r="N1" s="9"/>
    </row>
    <row r="2" spans="1:15">
      <c r="C2" s="534" t="s">
        <v>1</v>
      </c>
      <c r="D2" s="535"/>
      <c r="E2" s="535"/>
      <c r="F2" s="535"/>
      <c r="G2" s="535"/>
      <c r="H2" s="535"/>
      <c r="I2" s="535"/>
      <c r="J2" s="535"/>
      <c r="K2" s="535"/>
      <c r="L2" s="535"/>
      <c r="M2" s="9"/>
      <c r="N2" s="9"/>
    </row>
    <row r="3" spans="1:15">
      <c r="C3" s="512" t="s">
        <v>217</v>
      </c>
      <c r="D3" s="535"/>
      <c r="E3" s="535"/>
      <c r="F3" s="535"/>
      <c r="G3" s="535"/>
      <c r="H3" s="535"/>
      <c r="I3" s="535"/>
      <c r="J3" s="535"/>
      <c r="K3" s="535"/>
      <c r="L3" s="535"/>
      <c r="M3" s="12" t="s">
        <v>169</v>
      </c>
      <c r="N3" s="12"/>
    </row>
    <row r="4" spans="1:15">
      <c r="M4" s="12" t="s">
        <v>2</v>
      </c>
    </row>
    <row r="5" spans="1:15">
      <c r="E5" s="17"/>
      <c r="F5" s="17"/>
      <c r="G5" s="17"/>
      <c r="M5" s="12" t="s">
        <v>3</v>
      </c>
    </row>
    <row r="6" spans="1:15" ht="15" thickBo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s="18" customFormat="1" ht="16.5" customHeight="1">
      <c r="A7" s="490" t="s">
        <v>43</v>
      </c>
      <c r="B7" s="493" t="s">
        <v>184</v>
      </c>
      <c r="C7" s="496" t="s">
        <v>208</v>
      </c>
      <c r="D7" s="497"/>
      <c r="E7" s="528" t="s">
        <v>5</v>
      </c>
      <c r="F7" s="529"/>
      <c r="G7" s="529"/>
      <c r="H7" s="529"/>
      <c r="I7" s="529"/>
      <c r="J7" s="530"/>
      <c r="K7" s="496" t="s">
        <v>216</v>
      </c>
      <c r="L7" s="531"/>
      <c r="M7" s="519" t="s">
        <v>209</v>
      </c>
      <c r="N7" s="520"/>
      <c r="O7" s="521"/>
    </row>
    <row r="8" spans="1:15" s="18" customFormat="1" ht="13.5" customHeight="1">
      <c r="A8" s="525"/>
      <c r="B8" s="527"/>
      <c r="C8" s="498"/>
      <c r="D8" s="499"/>
      <c r="E8" s="480" t="s">
        <v>6</v>
      </c>
      <c r="F8" s="515"/>
      <c r="G8" s="516"/>
      <c r="H8" s="480" t="s">
        <v>7</v>
      </c>
      <c r="I8" s="515"/>
      <c r="J8" s="516"/>
      <c r="K8" s="532"/>
      <c r="L8" s="533"/>
      <c r="M8" s="522"/>
      <c r="N8" s="523"/>
      <c r="O8" s="524"/>
    </row>
    <row r="9" spans="1:15" s="18" customFormat="1" ht="9.75" customHeight="1">
      <c r="A9" s="525"/>
      <c r="B9" s="527"/>
      <c r="C9" s="506" t="s">
        <v>109</v>
      </c>
      <c r="D9" s="506" t="s">
        <v>10</v>
      </c>
      <c r="E9" s="482" t="s">
        <v>11</v>
      </c>
      <c r="F9" s="478" t="s">
        <v>109</v>
      </c>
      <c r="G9" s="482" t="s">
        <v>10</v>
      </c>
      <c r="H9" s="482" t="s">
        <v>11</v>
      </c>
      <c r="I9" s="478" t="s">
        <v>109</v>
      </c>
      <c r="J9" s="482" t="s">
        <v>53</v>
      </c>
      <c r="K9" s="476" t="s">
        <v>12</v>
      </c>
      <c r="L9" s="476" t="s">
        <v>13</v>
      </c>
      <c r="M9" s="482" t="s">
        <v>8</v>
      </c>
      <c r="N9" s="480" t="s">
        <v>9</v>
      </c>
      <c r="O9" s="481"/>
    </row>
    <row r="10" spans="1:15" s="18" customFormat="1" ht="53.25" customHeight="1">
      <c r="A10" s="526"/>
      <c r="B10" s="517"/>
      <c r="C10" s="518"/>
      <c r="D10" s="518"/>
      <c r="E10" s="517"/>
      <c r="F10" s="536"/>
      <c r="G10" s="517"/>
      <c r="H10" s="517"/>
      <c r="I10" s="536"/>
      <c r="J10" s="517"/>
      <c r="K10" s="518"/>
      <c r="L10" s="518"/>
      <c r="M10" s="514"/>
      <c r="N10" s="33" t="s">
        <v>14</v>
      </c>
      <c r="O10" s="137" t="s">
        <v>15</v>
      </c>
    </row>
    <row r="11" spans="1:15" s="29" customFormat="1" ht="9.75">
      <c r="A11" s="136">
        <v>1</v>
      </c>
      <c r="B11" s="108">
        <v>2</v>
      </c>
      <c r="C11" s="34">
        <v>3</v>
      </c>
      <c r="D11" s="35">
        <v>4</v>
      </c>
      <c r="E11" s="108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4">
        <v>11</v>
      </c>
      <c r="L11" s="34">
        <v>12</v>
      </c>
      <c r="M11" s="108">
        <v>16</v>
      </c>
      <c r="N11" s="33">
        <v>17</v>
      </c>
      <c r="O11" s="137">
        <v>18</v>
      </c>
    </row>
    <row r="12" spans="1:15" s="55" customFormat="1" ht="28.5">
      <c r="A12" s="138"/>
      <c r="B12" s="38" t="s">
        <v>54</v>
      </c>
      <c r="C12" s="45"/>
      <c r="D12" s="45"/>
      <c r="E12" s="53"/>
      <c r="F12" s="37"/>
      <c r="G12" s="37"/>
      <c r="H12" s="37"/>
      <c r="I12" s="37"/>
      <c r="J12" s="53"/>
      <c r="K12" s="54">
        <f>C12+F12-I12</f>
        <v>0</v>
      </c>
      <c r="L12" s="42">
        <f>D12+G12-J12</f>
        <v>0</v>
      </c>
      <c r="M12" s="59">
        <f>N12+O12</f>
        <v>0</v>
      </c>
      <c r="N12" s="59"/>
      <c r="O12" s="139"/>
    </row>
    <row r="13" spans="1:15" s="57" customFormat="1" ht="47.25" customHeight="1">
      <c r="A13" s="336" t="s">
        <v>16</v>
      </c>
      <c r="B13" s="44" t="s">
        <v>45</v>
      </c>
      <c r="C13" s="152">
        <v>54</v>
      </c>
      <c r="D13" s="151">
        <v>119482</v>
      </c>
      <c r="E13" s="245"/>
      <c r="F13" s="246"/>
      <c r="G13" s="246">
        <v>0</v>
      </c>
      <c r="H13" s="249" t="s">
        <v>18</v>
      </c>
      <c r="I13" s="246"/>
      <c r="J13" s="247">
        <v>33747</v>
      </c>
      <c r="K13" s="152">
        <f t="shared" ref="K13:K26" si="0">C13+F13-I13</f>
        <v>54</v>
      </c>
      <c r="L13" s="151">
        <f t="shared" ref="L13:L24" si="1">D13+G13-J13</f>
        <v>85735</v>
      </c>
      <c r="M13" s="253">
        <f t="shared" ref="M13:M26" si="2">N13+O13</f>
        <v>0</v>
      </c>
      <c r="N13" s="246">
        <v>0</v>
      </c>
      <c r="O13" s="248">
        <v>0</v>
      </c>
    </row>
    <row r="14" spans="1:15" s="57" customFormat="1" ht="47.25" customHeight="1">
      <c r="A14" s="336" t="s">
        <v>27</v>
      </c>
      <c r="B14" s="44" t="s">
        <v>173</v>
      </c>
      <c r="C14" s="152">
        <v>1</v>
      </c>
      <c r="D14" s="151">
        <v>0</v>
      </c>
      <c r="E14" s="247"/>
      <c r="F14" s="246"/>
      <c r="G14" s="246">
        <v>0</v>
      </c>
      <c r="H14" s="249"/>
      <c r="I14" s="246"/>
      <c r="J14" s="247">
        <v>0</v>
      </c>
      <c r="K14" s="152">
        <f t="shared" si="0"/>
        <v>1</v>
      </c>
      <c r="L14" s="151">
        <f t="shared" si="1"/>
        <v>0</v>
      </c>
      <c r="M14" s="253">
        <f t="shared" si="2"/>
        <v>0</v>
      </c>
      <c r="N14" s="246">
        <v>0</v>
      </c>
      <c r="O14" s="248">
        <v>0</v>
      </c>
    </row>
    <row r="15" spans="1:15" s="57" customFormat="1" ht="47.25" customHeight="1">
      <c r="A15" s="337" t="s">
        <v>31</v>
      </c>
      <c r="B15" s="341" t="s">
        <v>198</v>
      </c>
      <c r="C15" s="152">
        <v>132</v>
      </c>
      <c r="D15" s="151">
        <v>104964</v>
      </c>
      <c r="E15" s="254" t="s">
        <v>235</v>
      </c>
      <c r="F15" s="251">
        <v>1</v>
      </c>
      <c r="G15" s="251">
        <v>8787</v>
      </c>
      <c r="H15" s="252" t="s">
        <v>81</v>
      </c>
      <c r="I15" s="251"/>
      <c r="J15" s="250">
        <v>33376</v>
      </c>
      <c r="K15" s="152">
        <f t="shared" si="0"/>
        <v>133</v>
      </c>
      <c r="L15" s="151">
        <f t="shared" si="1"/>
        <v>80375</v>
      </c>
      <c r="M15" s="253">
        <f t="shared" si="2"/>
        <v>0</v>
      </c>
      <c r="N15" s="246">
        <v>0</v>
      </c>
      <c r="O15" s="248">
        <v>0</v>
      </c>
    </row>
    <row r="16" spans="1:15" s="57" customFormat="1" ht="47.25" customHeight="1">
      <c r="A16" s="336" t="s">
        <v>32</v>
      </c>
      <c r="B16" s="44" t="s">
        <v>46</v>
      </c>
      <c r="C16" s="152">
        <v>4</v>
      </c>
      <c r="D16" s="151">
        <v>0</v>
      </c>
      <c r="E16" s="247"/>
      <c r="F16" s="246"/>
      <c r="G16" s="246">
        <v>0</v>
      </c>
      <c r="H16" s="246"/>
      <c r="I16" s="246"/>
      <c r="J16" s="246">
        <v>0</v>
      </c>
      <c r="K16" s="152">
        <f t="shared" si="0"/>
        <v>4</v>
      </c>
      <c r="L16" s="151">
        <f t="shared" si="1"/>
        <v>0</v>
      </c>
      <c r="M16" s="253">
        <f t="shared" si="2"/>
        <v>0</v>
      </c>
      <c r="N16" s="246">
        <v>0</v>
      </c>
      <c r="O16" s="248">
        <v>0</v>
      </c>
    </row>
    <row r="17" spans="1:15" s="57" customFormat="1" ht="47.25" customHeight="1">
      <c r="A17" s="336" t="s">
        <v>33</v>
      </c>
      <c r="B17" s="44" t="s">
        <v>178</v>
      </c>
      <c r="C17" s="151">
        <v>5</v>
      </c>
      <c r="D17" s="151">
        <v>2750</v>
      </c>
      <c r="E17" s="247"/>
      <c r="F17" s="246"/>
      <c r="G17" s="246">
        <v>0</v>
      </c>
      <c r="H17" s="249" t="s">
        <v>18</v>
      </c>
      <c r="I17" s="246"/>
      <c r="J17" s="247">
        <v>1375</v>
      </c>
      <c r="K17" s="152">
        <f t="shared" si="0"/>
        <v>5</v>
      </c>
      <c r="L17" s="151">
        <f t="shared" si="1"/>
        <v>1375</v>
      </c>
      <c r="M17" s="253">
        <f t="shared" si="2"/>
        <v>0</v>
      </c>
      <c r="N17" s="246">
        <v>0</v>
      </c>
      <c r="O17" s="248">
        <v>0</v>
      </c>
    </row>
    <row r="18" spans="1:15" s="57" customFormat="1" ht="47.25" customHeight="1">
      <c r="A18" s="336" t="s">
        <v>34</v>
      </c>
      <c r="B18" s="44" t="s">
        <v>50</v>
      </c>
      <c r="C18" s="151">
        <v>30</v>
      </c>
      <c r="D18" s="151">
        <v>35665</v>
      </c>
      <c r="E18" s="247" t="s">
        <v>20</v>
      </c>
      <c r="F18" s="246">
        <v>1</v>
      </c>
      <c r="G18" s="246">
        <v>6500</v>
      </c>
      <c r="H18" s="249" t="s">
        <v>81</v>
      </c>
      <c r="I18" s="246"/>
      <c r="J18" s="247">
        <v>6633</v>
      </c>
      <c r="K18" s="152">
        <f t="shared" si="0"/>
        <v>31</v>
      </c>
      <c r="L18" s="151">
        <f t="shared" si="1"/>
        <v>35532</v>
      </c>
      <c r="M18" s="253">
        <f t="shared" si="2"/>
        <v>0</v>
      </c>
      <c r="N18" s="246">
        <v>0</v>
      </c>
      <c r="O18" s="248">
        <v>0</v>
      </c>
    </row>
    <row r="19" spans="1:15" s="57" customFormat="1" ht="47.25" customHeight="1">
      <c r="A19" s="336" t="s">
        <v>36</v>
      </c>
      <c r="B19" s="44" t="s">
        <v>52</v>
      </c>
      <c r="C19" s="153">
        <v>174</v>
      </c>
      <c r="D19" s="153">
        <v>126357</v>
      </c>
      <c r="E19" s="245" t="s">
        <v>195</v>
      </c>
      <c r="F19" s="246">
        <v>18</v>
      </c>
      <c r="G19" s="246">
        <v>20313</v>
      </c>
      <c r="H19" s="249" t="s">
        <v>81</v>
      </c>
      <c r="I19" s="246"/>
      <c r="J19" s="247">
        <v>55069</v>
      </c>
      <c r="K19" s="152">
        <f t="shared" si="0"/>
        <v>192</v>
      </c>
      <c r="L19" s="151">
        <f t="shared" si="1"/>
        <v>91601</v>
      </c>
      <c r="M19" s="253">
        <f t="shared" si="2"/>
        <v>0</v>
      </c>
      <c r="N19" s="246">
        <v>0</v>
      </c>
      <c r="O19" s="248">
        <v>0</v>
      </c>
    </row>
    <row r="20" spans="1:15" s="57" customFormat="1" ht="47.25" customHeight="1">
      <c r="A20" s="336" t="s">
        <v>37</v>
      </c>
      <c r="B20" s="44" t="s">
        <v>51</v>
      </c>
      <c r="C20" s="152">
        <v>3</v>
      </c>
      <c r="D20" s="151">
        <v>3967</v>
      </c>
      <c r="E20" s="247"/>
      <c r="F20" s="246"/>
      <c r="G20" s="246">
        <v>0</v>
      </c>
      <c r="H20" s="246" t="s">
        <v>18</v>
      </c>
      <c r="I20" s="246"/>
      <c r="J20" s="247">
        <v>680</v>
      </c>
      <c r="K20" s="152">
        <f t="shared" si="0"/>
        <v>3</v>
      </c>
      <c r="L20" s="151">
        <f t="shared" si="1"/>
        <v>3287</v>
      </c>
      <c r="M20" s="253">
        <f t="shared" si="2"/>
        <v>0</v>
      </c>
      <c r="N20" s="246">
        <v>0</v>
      </c>
      <c r="O20" s="248">
        <v>0</v>
      </c>
    </row>
    <row r="21" spans="1:15" s="57" customFormat="1" ht="47.25" customHeight="1">
      <c r="A21" s="336" t="s">
        <v>38</v>
      </c>
      <c r="B21" s="44" t="s">
        <v>17</v>
      </c>
      <c r="C21" s="152">
        <v>71</v>
      </c>
      <c r="D21" s="151">
        <v>46032</v>
      </c>
      <c r="E21" s="245" t="s">
        <v>237</v>
      </c>
      <c r="F21" s="246">
        <v>2</v>
      </c>
      <c r="G21" s="246">
        <v>4870</v>
      </c>
      <c r="H21" s="249" t="s">
        <v>18</v>
      </c>
      <c r="I21" s="246"/>
      <c r="J21" s="247">
        <v>50902</v>
      </c>
      <c r="K21" s="152">
        <f t="shared" si="0"/>
        <v>73</v>
      </c>
      <c r="L21" s="151">
        <f t="shared" si="1"/>
        <v>0</v>
      </c>
      <c r="M21" s="253">
        <f t="shared" si="2"/>
        <v>0</v>
      </c>
      <c r="N21" s="246">
        <v>0</v>
      </c>
      <c r="O21" s="248">
        <v>0</v>
      </c>
    </row>
    <row r="22" spans="1:15" s="57" customFormat="1" ht="47.25" customHeight="1">
      <c r="A22" s="336" t="s">
        <v>39</v>
      </c>
      <c r="B22" s="44" t="s">
        <v>47</v>
      </c>
      <c r="C22" s="152">
        <v>435</v>
      </c>
      <c r="D22" s="151">
        <v>864531</v>
      </c>
      <c r="E22" s="245" t="s">
        <v>225</v>
      </c>
      <c r="F22" s="246">
        <v>467</v>
      </c>
      <c r="G22" s="246">
        <v>2110046</v>
      </c>
      <c r="H22" s="249" t="s">
        <v>226</v>
      </c>
      <c r="I22" s="246">
        <v>34</v>
      </c>
      <c r="J22" s="247">
        <v>705015</v>
      </c>
      <c r="K22" s="152">
        <f t="shared" si="0"/>
        <v>868</v>
      </c>
      <c r="L22" s="384">
        <f>D22+G22-J22</f>
        <v>2269562</v>
      </c>
      <c r="M22" s="394">
        <f t="shared" si="2"/>
        <v>6002.32</v>
      </c>
      <c r="N22" s="246">
        <v>0</v>
      </c>
      <c r="O22" s="248">
        <v>6002.32</v>
      </c>
    </row>
    <row r="23" spans="1:15" s="57" customFormat="1" ht="47.25" customHeight="1">
      <c r="A23" s="336" t="s">
        <v>40</v>
      </c>
      <c r="B23" s="44" t="s">
        <v>49</v>
      </c>
      <c r="C23" s="152">
        <v>7</v>
      </c>
      <c r="D23" s="151">
        <v>435</v>
      </c>
      <c r="E23" s="245"/>
      <c r="F23" s="246"/>
      <c r="G23" s="246">
        <v>0</v>
      </c>
      <c r="H23" s="249" t="s">
        <v>81</v>
      </c>
      <c r="I23" s="246"/>
      <c r="J23" s="247">
        <v>321</v>
      </c>
      <c r="K23" s="152">
        <f t="shared" si="0"/>
        <v>7</v>
      </c>
      <c r="L23" s="151">
        <f t="shared" si="1"/>
        <v>114</v>
      </c>
      <c r="M23" s="253">
        <f t="shared" si="2"/>
        <v>0</v>
      </c>
      <c r="N23" s="246">
        <v>0</v>
      </c>
      <c r="O23" s="248">
        <v>0</v>
      </c>
    </row>
    <row r="24" spans="1:15" s="57" customFormat="1" ht="52.5" customHeight="1">
      <c r="A24" s="336" t="s">
        <v>41</v>
      </c>
      <c r="B24" s="341" t="s">
        <v>191</v>
      </c>
      <c r="C24" s="152">
        <v>14</v>
      </c>
      <c r="D24" s="151">
        <v>0</v>
      </c>
      <c r="E24" s="245"/>
      <c r="F24" s="246"/>
      <c r="G24" s="246">
        <v>0</v>
      </c>
      <c r="H24" s="249" t="s">
        <v>231</v>
      </c>
      <c r="I24" s="246">
        <v>14</v>
      </c>
      <c r="J24" s="247">
        <v>0</v>
      </c>
      <c r="K24" s="152">
        <f t="shared" si="0"/>
        <v>0</v>
      </c>
      <c r="L24" s="151">
        <f t="shared" si="1"/>
        <v>0</v>
      </c>
      <c r="M24" s="253">
        <f t="shared" si="2"/>
        <v>0</v>
      </c>
      <c r="N24" s="246">
        <v>0</v>
      </c>
      <c r="O24" s="248">
        <v>0</v>
      </c>
    </row>
    <row r="25" spans="1:15" s="57" customFormat="1" ht="47.25" customHeight="1">
      <c r="A25" s="336" t="s">
        <v>177</v>
      </c>
      <c r="B25" s="44" t="s">
        <v>48</v>
      </c>
      <c r="C25" s="152">
        <v>159</v>
      </c>
      <c r="D25" s="151">
        <v>486497</v>
      </c>
      <c r="E25" s="245" t="s">
        <v>190</v>
      </c>
      <c r="F25" s="246">
        <v>9</v>
      </c>
      <c r="G25" s="246">
        <v>10907</v>
      </c>
      <c r="H25" s="249" t="s">
        <v>83</v>
      </c>
      <c r="I25" s="246">
        <v>1</v>
      </c>
      <c r="J25" s="247">
        <v>168549</v>
      </c>
      <c r="K25" s="152">
        <f t="shared" si="0"/>
        <v>167</v>
      </c>
      <c r="L25" s="151">
        <f>D25+G25-J25</f>
        <v>328855</v>
      </c>
      <c r="M25" s="253">
        <f t="shared" si="2"/>
        <v>0</v>
      </c>
      <c r="N25" s="246">
        <v>0</v>
      </c>
      <c r="O25" s="248">
        <v>0</v>
      </c>
    </row>
    <row r="26" spans="1:15" s="58" customFormat="1" ht="15" customHeight="1" thickBot="1">
      <c r="A26" s="140"/>
      <c r="B26" s="215" t="s">
        <v>19</v>
      </c>
      <c r="C26" s="297">
        <f t="shared" ref="C26:O26" si="3">SUM(C13:C25)</f>
        <v>1089</v>
      </c>
      <c r="D26" s="298">
        <f>SUM(D13:D25)</f>
        <v>1790680</v>
      </c>
      <c r="E26" s="299"/>
      <c r="F26" s="299">
        <f t="shared" si="3"/>
        <v>498</v>
      </c>
      <c r="G26" s="299">
        <f>SUM(G13:G25)</f>
        <v>2161423</v>
      </c>
      <c r="H26" s="299"/>
      <c r="I26" s="299">
        <f>SUM(I13:I25)</f>
        <v>49</v>
      </c>
      <c r="J26" s="299">
        <f>SUM(J13:J25)</f>
        <v>1055667</v>
      </c>
      <c r="K26" s="300">
        <f t="shared" si="0"/>
        <v>1538</v>
      </c>
      <c r="L26" s="301">
        <f>D26+G26-J26</f>
        <v>2896436</v>
      </c>
      <c r="M26" s="397">
        <f t="shared" si="2"/>
        <v>6002.32</v>
      </c>
      <c r="N26" s="299">
        <f t="shared" si="3"/>
        <v>0</v>
      </c>
      <c r="O26" s="302">
        <f t="shared" si="3"/>
        <v>6002.32</v>
      </c>
    </row>
    <row r="27" spans="1:15">
      <c r="C27" s="56"/>
      <c r="D27" s="56"/>
    </row>
    <row r="28" spans="1:15">
      <c r="B28" s="233" t="s">
        <v>107</v>
      </c>
    </row>
    <row r="29" spans="1:15" ht="15.75" customHeight="1">
      <c r="B29" s="29"/>
    </row>
    <row r="30" spans="1:15" ht="15.75" customHeight="1">
      <c r="B30" s="29"/>
    </row>
    <row r="31" spans="1:15">
      <c r="B31" s="29"/>
    </row>
    <row r="32" spans="1:15">
      <c r="B32" s="29"/>
    </row>
    <row r="33" spans="1:15">
      <c r="B33" s="29" t="s">
        <v>108</v>
      </c>
    </row>
    <row r="34" spans="1:15" s="99" customFormat="1" ht="11.25">
      <c r="A34" s="96"/>
      <c r="B34" s="96"/>
      <c r="C34" s="97">
        <f t="shared" ref="C34:O34" si="4">SUM(C13:C25)</f>
        <v>1089</v>
      </c>
      <c r="D34" s="97">
        <f t="shared" si="4"/>
        <v>1790680</v>
      </c>
      <c r="E34" s="97">
        <f t="shared" si="4"/>
        <v>0</v>
      </c>
      <c r="F34" s="97">
        <f>SUM(F13:F25)</f>
        <v>498</v>
      </c>
      <c r="G34" s="97">
        <f>SUM(G13:G25)</f>
        <v>2161423</v>
      </c>
      <c r="H34" s="97">
        <f t="shared" si="4"/>
        <v>0</v>
      </c>
      <c r="I34" s="97">
        <f t="shared" si="4"/>
        <v>49</v>
      </c>
      <c r="J34" s="97">
        <f t="shared" si="4"/>
        <v>1055667</v>
      </c>
      <c r="K34" s="97">
        <f t="shared" si="4"/>
        <v>1538</v>
      </c>
      <c r="L34" s="97">
        <f>SUM(L13:L25)</f>
        <v>2896436</v>
      </c>
      <c r="M34" s="97">
        <f t="shared" si="4"/>
        <v>6002.32</v>
      </c>
      <c r="N34" s="97">
        <f t="shared" si="4"/>
        <v>0</v>
      </c>
      <c r="O34" s="97">
        <f t="shared" si="4"/>
        <v>6002.32</v>
      </c>
    </row>
    <row r="39" spans="1:15">
      <c r="F39" s="16"/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16" zoomScaleNormal="100" workbookViewId="0">
      <selection activeCell="G55" sqref="G55"/>
    </sheetView>
  </sheetViews>
  <sheetFormatPr defaultRowHeight="14.25"/>
  <cols>
    <col min="1" max="1" width="2.75" customWidth="1"/>
    <col min="2" max="2" width="19.125" customWidth="1"/>
    <col min="3" max="3" width="8.625" customWidth="1"/>
    <col min="4" max="4" width="10.5" customWidth="1"/>
    <col min="5" max="5" width="7.75" customWidth="1"/>
    <col min="6" max="6" width="8.625" customWidth="1"/>
    <col min="7" max="7" width="9" customWidth="1"/>
    <col min="8" max="8" width="9.125" customWidth="1"/>
    <col min="9" max="9" width="6" customWidth="1"/>
    <col min="10" max="10" width="9.75" customWidth="1"/>
    <col min="11" max="11" width="7.875" customWidth="1"/>
    <col min="12" max="12" width="9.375" customWidth="1"/>
    <col min="13" max="13" width="8" customWidth="1"/>
    <col min="14" max="14" width="8.375" customWidth="1"/>
    <col min="15" max="15" width="8.625" customWidth="1"/>
  </cols>
  <sheetData>
    <row r="1" spans="1:15">
      <c r="A1" s="1"/>
      <c r="B1" s="1"/>
      <c r="C1" s="537" t="s">
        <v>0</v>
      </c>
      <c r="D1" s="538"/>
      <c r="E1" s="538"/>
      <c r="F1" s="538"/>
      <c r="G1" s="538"/>
      <c r="H1" s="538"/>
      <c r="I1" s="538"/>
      <c r="J1" s="538"/>
      <c r="K1" s="538"/>
      <c r="L1" s="538"/>
      <c r="M1" s="2"/>
      <c r="N1" s="2"/>
      <c r="O1" s="1"/>
    </row>
    <row r="2" spans="1:15">
      <c r="A2" s="1"/>
      <c r="B2" s="1"/>
      <c r="C2" s="537" t="s">
        <v>1</v>
      </c>
      <c r="D2" s="538"/>
      <c r="E2" s="538"/>
      <c r="F2" s="538"/>
      <c r="G2" s="538"/>
      <c r="H2" s="538"/>
      <c r="I2" s="538"/>
      <c r="J2" s="538"/>
      <c r="K2" s="538"/>
      <c r="L2" s="538"/>
      <c r="M2" s="2"/>
      <c r="N2" s="2"/>
      <c r="O2" s="1"/>
    </row>
    <row r="3" spans="1:15">
      <c r="A3" s="1"/>
      <c r="B3" s="1"/>
      <c r="C3" s="539" t="s">
        <v>218</v>
      </c>
      <c r="D3" s="538"/>
      <c r="E3" s="538"/>
      <c r="F3" s="538"/>
      <c r="G3" s="538"/>
      <c r="H3" s="538"/>
      <c r="I3" s="538"/>
      <c r="J3" s="538"/>
      <c r="K3" s="538"/>
      <c r="L3" s="538"/>
      <c r="M3" s="3" t="s">
        <v>170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4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9.5" customHeight="1">
      <c r="A7" s="544" t="s">
        <v>43</v>
      </c>
      <c r="B7" s="547" t="s">
        <v>179</v>
      </c>
      <c r="C7" s="540" t="s">
        <v>208</v>
      </c>
      <c r="D7" s="550"/>
      <c r="E7" s="553" t="s">
        <v>5</v>
      </c>
      <c r="F7" s="554"/>
      <c r="G7" s="554"/>
      <c r="H7" s="554"/>
      <c r="I7" s="554"/>
      <c r="J7" s="555"/>
      <c r="K7" s="540" t="s">
        <v>216</v>
      </c>
      <c r="L7" s="541"/>
      <c r="M7" s="519" t="s">
        <v>209</v>
      </c>
      <c r="N7" s="520"/>
      <c r="O7" s="521"/>
    </row>
    <row r="8" spans="1:15" ht="11.25" customHeight="1">
      <c r="A8" s="545"/>
      <c r="B8" s="548"/>
      <c r="C8" s="551"/>
      <c r="D8" s="552"/>
      <c r="E8" s="559" t="s">
        <v>6</v>
      </c>
      <c r="F8" s="560"/>
      <c r="G8" s="561"/>
      <c r="H8" s="559" t="s">
        <v>7</v>
      </c>
      <c r="I8" s="560"/>
      <c r="J8" s="561"/>
      <c r="K8" s="542"/>
      <c r="L8" s="543"/>
      <c r="M8" s="522"/>
      <c r="N8" s="523"/>
      <c r="O8" s="524"/>
    </row>
    <row r="9" spans="1:15" ht="14.25" customHeight="1">
      <c r="A9" s="545"/>
      <c r="B9" s="548"/>
      <c r="C9" s="556" t="s">
        <v>146</v>
      </c>
      <c r="D9" s="556" t="s">
        <v>10</v>
      </c>
      <c r="E9" s="558" t="s">
        <v>11</v>
      </c>
      <c r="F9" s="558" t="s">
        <v>55</v>
      </c>
      <c r="G9" s="558" t="s">
        <v>10</v>
      </c>
      <c r="H9" s="558" t="s">
        <v>11</v>
      </c>
      <c r="I9" s="558" t="s">
        <v>55</v>
      </c>
      <c r="J9" s="558" t="s">
        <v>10</v>
      </c>
      <c r="K9" s="564" t="s">
        <v>12</v>
      </c>
      <c r="L9" s="564" t="s">
        <v>13</v>
      </c>
      <c r="M9" s="558" t="s">
        <v>8</v>
      </c>
      <c r="N9" s="559" t="s">
        <v>9</v>
      </c>
      <c r="O9" s="563"/>
    </row>
    <row r="10" spans="1:15" ht="21.75" customHeight="1">
      <c r="A10" s="546"/>
      <c r="B10" s="549"/>
      <c r="C10" s="557"/>
      <c r="D10" s="557"/>
      <c r="E10" s="549"/>
      <c r="F10" s="549"/>
      <c r="G10" s="549"/>
      <c r="H10" s="549"/>
      <c r="I10" s="549"/>
      <c r="J10" s="549"/>
      <c r="K10" s="557"/>
      <c r="L10" s="557"/>
      <c r="M10" s="562"/>
      <c r="N10" s="331" t="s">
        <v>14</v>
      </c>
      <c r="O10" s="332" t="s">
        <v>15</v>
      </c>
    </row>
    <row r="11" spans="1:15">
      <c r="A11" s="142">
        <v>1</v>
      </c>
      <c r="B11" s="109">
        <v>2</v>
      </c>
      <c r="C11" s="19">
        <v>3</v>
      </c>
      <c r="D11" s="24">
        <v>4</v>
      </c>
      <c r="E11" s="109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19">
        <v>11</v>
      </c>
      <c r="L11" s="19">
        <v>12</v>
      </c>
      <c r="M11" s="109">
        <v>16</v>
      </c>
      <c r="N11" s="5">
        <v>17</v>
      </c>
      <c r="O11" s="141">
        <v>18</v>
      </c>
    </row>
    <row r="12" spans="1:15" s="43" customFormat="1" ht="24" customHeight="1">
      <c r="A12" s="143"/>
      <c r="B12" s="60" t="s">
        <v>56</v>
      </c>
      <c r="C12" s="63"/>
      <c r="D12" s="63"/>
      <c r="E12" s="62"/>
      <c r="F12" s="62"/>
      <c r="G12" s="62"/>
      <c r="H12" s="62"/>
      <c r="I12" s="62"/>
      <c r="J12" s="62"/>
      <c r="K12" s="61">
        <f>C12+F12-I12</f>
        <v>0</v>
      </c>
      <c r="L12" s="61">
        <f>D12+G12-J12</f>
        <v>0</v>
      </c>
      <c r="M12" s="65">
        <f>N12+O12</f>
        <v>0</v>
      </c>
      <c r="N12" s="65"/>
      <c r="O12" s="144"/>
    </row>
    <row r="13" spans="1:15" s="46" customFormat="1" ht="36" customHeight="1">
      <c r="A13" s="338" t="s">
        <v>16</v>
      </c>
      <c r="B13" s="64" t="s">
        <v>86</v>
      </c>
      <c r="C13" s="154">
        <v>1</v>
      </c>
      <c r="D13" s="154">
        <v>0</v>
      </c>
      <c r="E13" s="303"/>
      <c r="F13" s="304"/>
      <c r="G13" s="304">
        <v>0</v>
      </c>
      <c r="H13" s="304"/>
      <c r="I13" s="304"/>
      <c r="J13" s="303">
        <v>0</v>
      </c>
      <c r="K13" s="154">
        <f t="shared" ref="K13:K19" si="0">C13+F13-I13</f>
        <v>1</v>
      </c>
      <c r="L13" s="154">
        <f t="shared" ref="L13:L19" si="1">D13+G13-J13</f>
        <v>0</v>
      </c>
      <c r="M13" s="305">
        <f t="shared" ref="M13:M21" si="2">N13+O13</f>
        <v>0</v>
      </c>
      <c r="N13" s="305">
        <v>0</v>
      </c>
      <c r="O13" s="306">
        <v>0</v>
      </c>
    </row>
    <row r="14" spans="1:15" s="46" customFormat="1" ht="36" customHeight="1">
      <c r="A14" s="339" t="s">
        <v>27</v>
      </c>
      <c r="B14" s="66" t="s">
        <v>87</v>
      </c>
      <c r="C14" s="154">
        <v>5</v>
      </c>
      <c r="D14" s="154">
        <v>126184</v>
      </c>
      <c r="E14" s="307"/>
      <c r="F14" s="308"/>
      <c r="G14" s="308">
        <v>0</v>
      </c>
      <c r="H14" s="385" t="s">
        <v>81</v>
      </c>
      <c r="I14" s="308"/>
      <c r="J14" s="307">
        <v>35214</v>
      </c>
      <c r="K14" s="154">
        <f t="shared" si="0"/>
        <v>5</v>
      </c>
      <c r="L14" s="154">
        <f t="shared" si="1"/>
        <v>90970</v>
      </c>
      <c r="M14" s="305">
        <f t="shared" si="2"/>
        <v>10725</v>
      </c>
      <c r="N14" s="309">
        <v>0</v>
      </c>
      <c r="O14" s="310">
        <v>10725</v>
      </c>
    </row>
    <row r="15" spans="1:15" s="46" customFormat="1" ht="36" customHeight="1">
      <c r="A15" s="338" t="s">
        <v>31</v>
      </c>
      <c r="B15" s="64" t="s">
        <v>88</v>
      </c>
      <c r="C15" s="154">
        <v>1</v>
      </c>
      <c r="D15" s="154">
        <v>0</v>
      </c>
      <c r="E15" s="303"/>
      <c r="F15" s="304"/>
      <c r="G15" s="304">
        <v>0</v>
      </c>
      <c r="H15" s="304"/>
      <c r="I15" s="304"/>
      <c r="J15" s="303">
        <v>0</v>
      </c>
      <c r="K15" s="154">
        <f t="shared" si="0"/>
        <v>1</v>
      </c>
      <c r="L15" s="154">
        <f t="shared" si="1"/>
        <v>0</v>
      </c>
      <c r="M15" s="305">
        <f t="shared" si="2"/>
        <v>0</v>
      </c>
      <c r="N15" s="305">
        <v>0</v>
      </c>
      <c r="O15" s="306">
        <v>0</v>
      </c>
    </row>
    <row r="16" spans="1:15" s="46" customFormat="1" ht="36" customHeight="1">
      <c r="A16" s="339" t="s">
        <v>32</v>
      </c>
      <c r="B16" s="66" t="s">
        <v>89</v>
      </c>
      <c r="C16" s="154">
        <v>2</v>
      </c>
      <c r="D16" s="154">
        <v>0</v>
      </c>
      <c r="E16" s="307"/>
      <c r="F16" s="308"/>
      <c r="G16" s="308">
        <v>0</v>
      </c>
      <c r="H16" s="308"/>
      <c r="I16" s="308"/>
      <c r="J16" s="307">
        <v>0</v>
      </c>
      <c r="K16" s="154">
        <f t="shared" si="0"/>
        <v>2</v>
      </c>
      <c r="L16" s="154">
        <f t="shared" si="1"/>
        <v>0</v>
      </c>
      <c r="M16" s="305">
        <f t="shared" si="2"/>
        <v>1801</v>
      </c>
      <c r="N16" s="309">
        <v>0</v>
      </c>
      <c r="O16" s="310">
        <v>1801</v>
      </c>
    </row>
    <row r="17" spans="1:15" s="46" customFormat="1" ht="36" customHeight="1">
      <c r="A17" s="338" t="s">
        <v>33</v>
      </c>
      <c r="B17" s="66" t="s">
        <v>84</v>
      </c>
      <c r="C17" s="154">
        <v>16</v>
      </c>
      <c r="D17" s="154">
        <v>106916</v>
      </c>
      <c r="E17" s="307" t="s">
        <v>20</v>
      </c>
      <c r="F17" s="308">
        <v>1</v>
      </c>
      <c r="G17" s="307">
        <v>48379</v>
      </c>
      <c r="H17" s="311" t="s">
        <v>229</v>
      </c>
      <c r="I17" s="308">
        <v>1</v>
      </c>
      <c r="J17" s="307">
        <v>80532</v>
      </c>
      <c r="K17" s="154">
        <f t="shared" si="0"/>
        <v>16</v>
      </c>
      <c r="L17" s="154">
        <f t="shared" si="1"/>
        <v>74763</v>
      </c>
      <c r="M17" s="305">
        <f>N17+O17</f>
        <v>0</v>
      </c>
      <c r="N17" s="309">
        <v>0</v>
      </c>
      <c r="O17" s="310">
        <v>0</v>
      </c>
    </row>
    <row r="18" spans="1:15" s="46" customFormat="1" ht="36" customHeight="1">
      <c r="A18" s="339" t="s">
        <v>34</v>
      </c>
      <c r="B18" s="341" t="s">
        <v>191</v>
      </c>
      <c r="C18" s="154">
        <v>2</v>
      </c>
      <c r="D18" s="154">
        <v>0</v>
      </c>
      <c r="E18" s="307"/>
      <c r="F18" s="308"/>
      <c r="G18" s="308">
        <v>0</v>
      </c>
      <c r="H18" s="311"/>
      <c r="I18" s="308"/>
      <c r="J18" s="307">
        <v>0</v>
      </c>
      <c r="K18" s="154">
        <f t="shared" si="0"/>
        <v>2</v>
      </c>
      <c r="L18" s="154">
        <f t="shared" si="1"/>
        <v>0</v>
      </c>
      <c r="M18" s="305">
        <f t="shared" si="2"/>
        <v>0</v>
      </c>
      <c r="N18" s="309">
        <v>0</v>
      </c>
      <c r="O18" s="310">
        <v>0</v>
      </c>
    </row>
    <row r="19" spans="1:15" s="46" customFormat="1" ht="36" customHeight="1">
      <c r="A19" s="338" t="s">
        <v>35</v>
      </c>
      <c r="B19" s="66" t="s">
        <v>85</v>
      </c>
      <c r="C19" s="154">
        <v>3</v>
      </c>
      <c r="D19" s="154">
        <v>0</v>
      </c>
      <c r="E19" s="307" t="s">
        <v>233</v>
      </c>
      <c r="F19" s="308">
        <v>1</v>
      </c>
      <c r="G19" s="308">
        <v>1525</v>
      </c>
      <c r="H19" s="312"/>
      <c r="I19" s="308"/>
      <c r="J19" s="307">
        <v>0</v>
      </c>
      <c r="K19" s="154">
        <f t="shared" si="0"/>
        <v>4</v>
      </c>
      <c r="L19" s="154">
        <f t="shared" si="1"/>
        <v>1525</v>
      </c>
      <c r="M19" s="305">
        <f t="shared" si="2"/>
        <v>0</v>
      </c>
      <c r="N19" s="309">
        <v>0</v>
      </c>
      <c r="O19" s="310">
        <v>0</v>
      </c>
    </row>
    <row r="20" spans="1:15" s="46" customFormat="1" ht="36" customHeight="1">
      <c r="A20" s="339" t="s">
        <v>36</v>
      </c>
      <c r="B20" s="428" t="s">
        <v>236</v>
      </c>
      <c r="C20" s="429">
        <v>0</v>
      </c>
      <c r="D20" s="429">
        <v>0</v>
      </c>
      <c r="E20" s="430" t="s">
        <v>233</v>
      </c>
      <c r="F20" s="431">
        <v>1</v>
      </c>
      <c r="G20" s="431">
        <v>48379</v>
      </c>
      <c r="H20" s="385" t="s">
        <v>81</v>
      </c>
      <c r="I20" s="431"/>
      <c r="J20" s="430">
        <v>8869</v>
      </c>
      <c r="K20" s="154">
        <f t="shared" ref="K20" si="3">C20+F20-I20</f>
        <v>1</v>
      </c>
      <c r="L20" s="154">
        <f t="shared" ref="L20" si="4">D20+G20-J20</f>
        <v>39510</v>
      </c>
      <c r="M20" s="305">
        <f t="shared" ref="M20" si="5">N20+O20</f>
        <v>0</v>
      </c>
      <c r="N20" s="309">
        <v>0</v>
      </c>
      <c r="O20" s="310">
        <v>0</v>
      </c>
    </row>
    <row r="21" spans="1:15" s="47" customFormat="1" ht="22.5" customHeight="1" thickBot="1">
      <c r="A21" s="145"/>
      <c r="B21" s="146" t="s">
        <v>19</v>
      </c>
      <c r="C21" s="313">
        <f>SUM(C13:C20)</f>
        <v>30</v>
      </c>
      <c r="D21" s="313">
        <f>SUM(D13:D20)</f>
        <v>233100</v>
      </c>
      <c r="E21" s="314"/>
      <c r="F21" s="314">
        <f>SUM(F13:F20)</f>
        <v>3</v>
      </c>
      <c r="G21" s="314">
        <f>SUM(G13:G20)</f>
        <v>98283</v>
      </c>
      <c r="H21" s="314"/>
      <c r="I21" s="314">
        <f>SUM(I13:I20)</f>
        <v>1</v>
      </c>
      <c r="J21" s="314">
        <f>SUM(J13:J20)</f>
        <v>124615</v>
      </c>
      <c r="K21" s="313">
        <f>C21+F21-I21</f>
        <v>32</v>
      </c>
      <c r="L21" s="313">
        <f>D21+G21-J21</f>
        <v>206768</v>
      </c>
      <c r="M21" s="315">
        <f t="shared" si="2"/>
        <v>12526</v>
      </c>
      <c r="N21" s="315">
        <f>SUM(N13:N19)</f>
        <v>0</v>
      </c>
      <c r="O21" s="316">
        <f>SUM(O13:O19)</f>
        <v>12526</v>
      </c>
    </row>
    <row r="22" spans="1:15" s="47" customFormat="1" ht="4.5" customHeight="1">
      <c r="A22" s="234"/>
      <c r="B22" s="235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7"/>
      <c r="N22" s="237"/>
      <c r="O22" s="237"/>
    </row>
    <row r="23" spans="1:15" s="43" customFormat="1" ht="18" customHeight="1">
      <c r="B23" s="55" t="s">
        <v>107</v>
      </c>
    </row>
    <row r="24" spans="1:15" s="43" customFormat="1" ht="15" customHeight="1">
      <c r="B24" s="55"/>
    </row>
    <row r="25" spans="1:15">
      <c r="B25" s="29"/>
    </row>
    <row r="26" spans="1:15">
      <c r="B26" s="29"/>
    </row>
    <row r="27" spans="1:15">
      <c r="B27" s="29" t="s">
        <v>108</v>
      </c>
    </row>
    <row r="28" spans="1:15" s="43" customFormat="1" ht="15" customHeight="1">
      <c r="A28" s="100"/>
      <c r="B28" s="100"/>
      <c r="C28" s="101">
        <f>SUM(C13:C20)</f>
        <v>30</v>
      </c>
      <c r="D28" s="101">
        <f>SUM(D13:D20)</f>
        <v>233100</v>
      </c>
      <c r="E28" s="101">
        <f t="shared" ref="E28:O28" si="6">SUM(E13:E19)</f>
        <v>0</v>
      </c>
      <c r="F28" s="101">
        <f t="shared" si="6"/>
        <v>2</v>
      </c>
      <c r="G28" s="101">
        <f>SUM(G13:G20)</f>
        <v>98283</v>
      </c>
      <c r="H28" s="101">
        <f t="shared" si="6"/>
        <v>0</v>
      </c>
      <c r="I28" s="101">
        <f t="shared" si="6"/>
        <v>1</v>
      </c>
      <c r="J28" s="101">
        <f>SUM(J13:J20)</f>
        <v>124615</v>
      </c>
      <c r="K28" s="101">
        <f t="shared" si="6"/>
        <v>31</v>
      </c>
      <c r="L28" s="101">
        <f>SUM(L13:L20)</f>
        <v>206768</v>
      </c>
      <c r="M28" s="101">
        <f t="shared" si="6"/>
        <v>12526</v>
      </c>
      <c r="N28" s="101">
        <f t="shared" si="6"/>
        <v>0</v>
      </c>
      <c r="O28" s="101">
        <f t="shared" si="6"/>
        <v>12526</v>
      </c>
    </row>
  </sheetData>
  <mergeCells count="23">
    <mergeCell ref="M7:O8"/>
    <mergeCell ref="M9:M10"/>
    <mergeCell ref="N9:O9"/>
    <mergeCell ref="E9:E10"/>
    <mergeCell ref="F9:F10"/>
    <mergeCell ref="G9:G10"/>
    <mergeCell ref="K9:K10"/>
    <mergeCell ref="L9:L10"/>
    <mergeCell ref="C1:L1"/>
    <mergeCell ref="C2:L2"/>
    <mergeCell ref="C3:L3"/>
    <mergeCell ref="K7:L8"/>
    <mergeCell ref="A7:A10"/>
    <mergeCell ref="B7:B10"/>
    <mergeCell ref="C7:D8"/>
    <mergeCell ref="E7:J7"/>
    <mergeCell ref="C9:C10"/>
    <mergeCell ref="H9:H10"/>
    <mergeCell ref="I9:I10"/>
    <mergeCell ref="J9:J10"/>
    <mergeCell ref="D9:D10"/>
    <mergeCell ref="E8:G8"/>
    <mergeCell ref="H8:J8"/>
  </mergeCells>
  <pageMargins left="0.7" right="0.7" top="0.75" bottom="0.75" header="0.3" footer="0.3"/>
  <pageSetup paperSize="9" scale="8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28" zoomScale="110" zoomScaleNormal="110" workbookViewId="0">
      <selection activeCell="Q15" sqref="Q15"/>
    </sheetView>
  </sheetViews>
  <sheetFormatPr defaultRowHeight="14.25"/>
  <cols>
    <col min="1" max="1" width="2.25" customWidth="1"/>
    <col min="2" max="2" width="10" customWidth="1"/>
    <col min="3" max="3" width="6.75" customWidth="1"/>
    <col min="4" max="4" width="8.5" customWidth="1"/>
    <col min="5" max="5" width="7.375" customWidth="1"/>
    <col min="6" max="6" width="6.625" customWidth="1"/>
    <col min="7" max="7" width="7.875" customWidth="1"/>
    <col min="8" max="8" width="8" customWidth="1"/>
    <col min="9" max="9" width="6.5" customWidth="1"/>
    <col min="10" max="10" width="9.5" customWidth="1"/>
    <col min="11" max="11" width="8.875" customWidth="1"/>
    <col min="12" max="12" width="9.75" customWidth="1"/>
    <col min="13" max="13" width="8.375" customWidth="1"/>
    <col min="14" max="14" width="7.625" customWidth="1"/>
    <col min="15" max="15" width="7.375" customWidth="1"/>
  </cols>
  <sheetData>
    <row r="1" spans="1:15">
      <c r="A1" s="1"/>
      <c r="B1" s="1"/>
      <c r="C1" s="537" t="s">
        <v>0</v>
      </c>
      <c r="D1" s="538"/>
      <c r="E1" s="538"/>
      <c r="F1" s="538"/>
      <c r="G1" s="538"/>
      <c r="H1" s="538"/>
      <c r="I1" s="538"/>
      <c r="J1" s="538"/>
      <c r="K1" s="538"/>
      <c r="L1" s="538"/>
      <c r="M1" s="2"/>
      <c r="N1" s="2"/>
      <c r="O1" s="1"/>
    </row>
    <row r="2" spans="1:15">
      <c r="A2" s="1"/>
      <c r="B2" s="1"/>
      <c r="C2" s="537" t="s">
        <v>1</v>
      </c>
      <c r="D2" s="538"/>
      <c r="E2" s="538"/>
      <c r="F2" s="538"/>
      <c r="G2" s="538"/>
      <c r="H2" s="538"/>
      <c r="I2" s="538"/>
      <c r="J2" s="538"/>
      <c r="K2" s="538"/>
      <c r="L2" s="538"/>
      <c r="M2" s="2"/>
      <c r="N2" s="2"/>
      <c r="O2" s="1"/>
    </row>
    <row r="3" spans="1:15">
      <c r="A3" s="1"/>
      <c r="B3" s="1"/>
      <c r="C3" s="539" t="s">
        <v>217</v>
      </c>
      <c r="D3" s="538"/>
      <c r="E3" s="538"/>
      <c r="F3" s="538"/>
      <c r="G3" s="538"/>
      <c r="H3" s="538"/>
      <c r="I3" s="538"/>
      <c r="J3" s="538"/>
      <c r="K3" s="538"/>
      <c r="L3" s="538"/>
      <c r="M3" s="3" t="s">
        <v>171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4.25" customHeight="1">
      <c r="A7" s="544" t="s">
        <v>43</v>
      </c>
      <c r="B7" s="547" t="s">
        <v>57</v>
      </c>
      <c r="C7" s="540" t="s">
        <v>208</v>
      </c>
      <c r="D7" s="550"/>
      <c r="E7" s="572" t="s">
        <v>5</v>
      </c>
      <c r="F7" s="573"/>
      <c r="G7" s="573"/>
      <c r="H7" s="573"/>
      <c r="I7" s="573"/>
      <c r="J7" s="574"/>
      <c r="K7" s="540" t="s">
        <v>216</v>
      </c>
      <c r="L7" s="541"/>
      <c r="M7" s="519" t="s">
        <v>209</v>
      </c>
      <c r="N7" s="520"/>
      <c r="O7" s="521"/>
    </row>
    <row r="8" spans="1:15" ht="14.25" customHeight="1">
      <c r="A8" s="545"/>
      <c r="B8" s="548"/>
      <c r="C8" s="551"/>
      <c r="D8" s="552"/>
      <c r="E8" s="567" t="s">
        <v>6</v>
      </c>
      <c r="F8" s="569"/>
      <c r="G8" s="570"/>
      <c r="H8" s="567" t="s">
        <v>7</v>
      </c>
      <c r="I8" s="569"/>
      <c r="J8" s="570"/>
      <c r="K8" s="542"/>
      <c r="L8" s="543"/>
      <c r="M8" s="522"/>
      <c r="N8" s="523"/>
      <c r="O8" s="524"/>
    </row>
    <row r="9" spans="1:15" ht="14.25" customHeight="1">
      <c r="A9" s="545"/>
      <c r="B9" s="548"/>
      <c r="C9" s="556" t="s">
        <v>146</v>
      </c>
      <c r="D9" s="556" t="s">
        <v>10</v>
      </c>
      <c r="E9" s="565" t="s">
        <v>11</v>
      </c>
      <c r="F9" s="565" t="s">
        <v>146</v>
      </c>
      <c r="G9" s="565" t="s">
        <v>10</v>
      </c>
      <c r="H9" s="565" t="s">
        <v>11</v>
      </c>
      <c r="I9" s="565" t="s">
        <v>146</v>
      </c>
      <c r="J9" s="565" t="s">
        <v>10</v>
      </c>
      <c r="K9" s="564" t="s">
        <v>12</v>
      </c>
      <c r="L9" s="564" t="s">
        <v>13</v>
      </c>
      <c r="M9" s="565" t="s">
        <v>8</v>
      </c>
      <c r="N9" s="567" t="s">
        <v>9</v>
      </c>
      <c r="O9" s="568"/>
    </row>
    <row r="10" spans="1:15" ht="19.5">
      <c r="A10" s="546"/>
      <c r="B10" s="549"/>
      <c r="C10" s="557"/>
      <c r="D10" s="557"/>
      <c r="E10" s="571"/>
      <c r="F10" s="571"/>
      <c r="G10" s="571"/>
      <c r="H10" s="571"/>
      <c r="I10" s="571"/>
      <c r="J10" s="571"/>
      <c r="K10" s="557"/>
      <c r="L10" s="557"/>
      <c r="M10" s="566"/>
      <c r="N10" s="333" t="s">
        <v>14</v>
      </c>
      <c r="O10" s="334" t="s">
        <v>15</v>
      </c>
    </row>
    <row r="11" spans="1:15">
      <c r="A11" s="142">
        <v>1</v>
      </c>
      <c r="B11" s="202">
        <v>2</v>
      </c>
      <c r="C11" s="19">
        <v>3</v>
      </c>
      <c r="D11" s="24">
        <v>4</v>
      </c>
      <c r="E11" s="204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9">
        <v>11</v>
      </c>
      <c r="L11" s="19">
        <v>12</v>
      </c>
      <c r="M11" s="204">
        <v>16</v>
      </c>
      <c r="N11" s="20">
        <v>17</v>
      </c>
      <c r="O11" s="210">
        <v>18</v>
      </c>
    </row>
    <row r="12" spans="1:15" ht="29.25" customHeight="1">
      <c r="A12" s="211"/>
      <c r="B12" s="69" t="s">
        <v>181</v>
      </c>
      <c r="C12" s="19"/>
      <c r="D12" s="203"/>
      <c r="E12" s="204"/>
      <c r="F12" s="20"/>
      <c r="G12" s="20"/>
      <c r="H12" s="20"/>
      <c r="I12" s="205"/>
      <c r="J12" s="21"/>
      <c r="K12" s="71"/>
      <c r="L12" s="68"/>
      <c r="M12" s="21"/>
      <c r="N12" s="20"/>
      <c r="O12" s="212"/>
    </row>
    <row r="13" spans="1:15" s="57" customFormat="1" ht="51" customHeight="1">
      <c r="A13" s="340" t="s">
        <v>16</v>
      </c>
      <c r="B13" s="67" t="s">
        <v>58</v>
      </c>
      <c r="C13" s="154">
        <v>23</v>
      </c>
      <c r="D13" s="154">
        <v>260458</v>
      </c>
      <c r="E13" s="317"/>
      <c r="F13" s="318"/>
      <c r="G13" s="318">
        <v>0</v>
      </c>
      <c r="H13" s="322" t="s">
        <v>18</v>
      </c>
      <c r="I13" s="318"/>
      <c r="J13" s="317">
        <v>69267</v>
      </c>
      <c r="K13" s="154">
        <f t="shared" ref="K13:K21" si="0">C13+F13-I13</f>
        <v>23</v>
      </c>
      <c r="L13" s="154">
        <f t="shared" ref="L13:L23" si="1">D13+G13-J13</f>
        <v>191191</v>
      </c>
      <c r="M13" s="319">
        <f t="shared" ref="M13:M24" si="2">N13+O13</f>
        <v>0</v>
      </c>
      <c r="N13" s="318">
        <v>0</v>
      </c>
      <c r="O13" s="320">
        <v>0</v>
      </c>
    </row>
    <row r="14" spans="1:15" s="57" customFormat="1" ht="51" customHeight="1">
      <c r="A14" s="340" t="s">
        <v>27</v>
      </c>
      <c r="B14" s="67" t="s">
        <v>59</v>
      </c>
      <c r="C14" s="154">
        <v>1</v>
      </c>
      <c r="D14" s="154">
        <v>2640</v>
      </c>
      <c r="E14" s="317"/>
      <c r="F14" s="318"/>
      <c r="G14" s="318">
        <v>0</v>
      </c>
      <c r="H14" s="318" t="s">
        <v>18</v>
      </c>
      <c r="I14" s="318"/>
      <c r="J14" s="317">
        <v>840</v>
      </c>
      <c r="K14" s="154">
        <f t="shared" si="0"/>
        <v>1</v>
      </c>
      <c r="L14" s="154">
        <f t="shared" si="1"/>
        <v>1800</v>
      </c>
      <c r="M14" s="319">
        <f t="shared" si="2"/>
        <v>0</v>
      </c>
      <c r="N14" s="318">
        <v>0</v>
      </c>
      <c r="O14" s="320">
        <v>0</v>
      </c>
    </row>
    <row r="15" spans="1:15" s="57" customFormat="1" ht="51" customHeight="1">
      <c r="A15" s="340" t="s">
        <v>31</v>
      </c>
      <c r="B15" s="341" t="s">
        <v>198</v>
      </c>
      <c r="C15" s="154">
        <v>31</v>
      </c>
      <c r="D15" s="154">
        <v>48852</v>
      </c>
      <c r="E15" s="321" t="s">
        <v>20</v>
      </c>
      <c r="F15" s="318">
        <v>3</v>
      </c>
      <c r="G15" s="318">
        <v>46409</v>
      </c>
      <c r="H15" s="322" t="s">
        <v>81</v>
      </c>
      <c r="I15" s="318"/>
      <c r="J15" s="317">
        <v>17754.2</v>
      </c>
      <c r="K15" s="154">
        <f t="shared" si="0"/>
        <v>34</v>
      </c>
      <c r="L15" s="154">
        <f t="shared" si="1"/>
        <v>77506.8</v>
      </c>
      <c r="M15" s="319">
        <f t="shared" si="2"/>
        <v>0</v>
      </c>
      <c r="N15" s="318">
        <v>0</v>
      </c>
      <c r="O15" s="320">
        <v>0</v>
      </c>
    </row>
    <row r="16" spans="1:15" s="57" customFormat="1" ht="51" customHeight="1">
      <c r="A16" s="340" t="s">
        <v>32</v>
      </c>
      <c r="B16" s="67" t="s">
        <v>46</v>
      </c>
      <c r="C16" s="154">
        <v>17</v>
      </c>
      <c r="D16" s="154">
        <v>0</v>
      </c>
      <c r="E16" s="317"/>
      <c r="F16" s="318"/>
      <c r="G16" s="318">
        <v>0</v>
      </c>
      <c r="H16" s="318"/>
      <c r="I16" s="318"/>
      <c r="J16" s="317">
        <v>0</v>
      </c>
      <c r="K16" s="154">
        <f t="shared" si="0"/>
        <v>17</v>
      </c>
      <c r="L16" s="154">
        <f t="shared" si="1"/>
        <v>0</v>
      </c>
      <c r="M16" s="319">
        <f t="shared" si="2"/>
        <v>0</v>
      </c>
      <c r="N16" s="318">
        <v>0</v>
      </c>
      <c r="O16" s="320">
        <v>0</v>
      </c>
    </row>
    <row r="17" spans="1:15" s="57" customFormat="1" ht="51" customHeight="1">
      <c r="A17" s="340" t="s">
        <v>33</v>
      </c>
      <c r="B17" s="67" t="s">
        <v>185</v>
      </c>
      <c r="C17" s="154">
        <v>289</v>
      </c>
      <c r="D17" s="154">
        <v>0</v>
      </c>
      <c r="E17" s="317"/>
      <c r="F17" s="318"/>
      <c r="G17" s="318">
        <v>0</v>
      </c>
      <c r="H17" s="318"/>
      <c r="I17" s="318"/>
      <c r="J17" s="318">
        <v>0</v>
      </c>
      <c r="K17" s="154">
        <f>C17+F17-I17</f>
        <v>289</v>
      </c>
      <c r="L17" s="154">
        <f t="shared" si="1"/>
        <v>0</v>
      </c>
      <c r="M17" s="319">
        <f t="shared" si="2"/>
        <v>0</v>
      </c>
      <c r="N17" s="318">
        <v>0</v>
      </c>
      <c r="O17" s="320">
        <v>0</v>
      </c>
    </row>
    <row r="18" spans="1:15" s="57" customFormat="1" ht="51" customHeight="1">
      <c r="A18" s="340" t="s">
        <v>34</v>
      </c>
      <c r="B18" s="67" t="s">
        <v>61</v>
      </c>
      <c r="C18" s="153">
        <v>103</v>
      </c>
      <c r="D18" s="153">
        <v>18348</v>
      </c>
      <c r="E18" s="317" t="s">
        <v>20</v>
      </c>
      <c r="F18" s="318">
        <v>10</v>
      </c>
      <c r="G18" s="318">
        <v>19996</v>
      </c>
      <c r="H18" s="322" t="s">
        <v>232</v>
      </c>
      <c r="I18" s="318">
        <v>1</v>
      </c>
      <c r="J18" s="317">
        <v>22867</v>
      </c>
      <c r="K18" s="154">
        <f t="shared" si="0"/>
        <v>112</v>
      </c>
      <c r="L18" s="154">
        <f t="shared" si="1"/>
        <v>15477</v>
      </c>
      <c r="M18" s="319">
        <f t="shared" si="2"/>
        <v>0</v>
      </c>
      <c r="N18" s="318">
        <v>0</v>
      </c>
      <c r="O18" s="320">
        <v>0</v>
      </c>
    </row>
    <row r="19" spans="1:15" s="57" customFormat="1" ht="51" customHeight="1">
      <c r="A19" s="340" t="s">
        <v>35</v>
      </c>
      <c r="B19" s="67" t="s">
        <v>17</v>
      </c>
      <c r="C19" s="154">
        <v>166</v>
      </c>
      <c r="D19" s="154">
        <v>0</v>
      </c>
      <c r="E19" s="317" t="s">
        <v>20</v>
      </c>
      <c r="F19" s="318">
        <v>11</v>
      </c>
      <c r="G19" s="318">
        <v>11529</v>
      </c>
      <c r="H19" s="322" t="s">
        <v>81</v>
      </c>
      <c r="I19" s="318"/>
      <c r="J19" s="317">
        <v>6107</v>
      </c>
      <c r="K19" s="154">
        <f t="shared" si="0"/>
        <v>177</v>
      </c>
      <c r="L19" s="154">
        <f t="shared" si="1"/>
        <v>5422</v>
      </c>
      <c r="M19" s="319">
        <f t="shared" si="2"/>
        <v>0</v>
      </c>
      <c r="N19" s="318">
        <v>0</v>
      </c>
      <c r="O19" s="320">
        <v>0</v>
      </c>
    </row>
    <row r="20" spans="1:15" s="57" customFormat="1" ht="51" customHeight="1">
      <c r="A20" s="340" t="s">
        <v>36</v>
      </c>
      <c r="B20" s="70" t="s">
        <v>47</v>
      </c>
      <c r="C20" s="154">
        <v>361</v>
      </c>
      <c r="D20" s="154">
        <v>622489</v>
      </c>
      <c r="E20" s="323" t="s">
        <v>228</v>
      </c>
      <c r="F20" s="324">
        <v>204</v>
      </c>
      <c r="G20" s="324">
        <v>307230</v>
      </c>
      <c r="H20" s="325" t="s">
        <v>227</v>
      </c>
      <c r="I20" s="324">
        <v>15</v>
      </c>
      <c r="J20" s="326">
        <v>310402</v>
      </c>
      <c r="K20" s="154">
        <f t="shared" si="0"/>
        <v>550</v>
      </c>
      <c r="L20" s="154">
        <f t="shared" si="1"/>
        <v>619317</v>
      </c>
      <c r="M20" s="393">
        <f t="shared" si="2"/>
        <v>196774.63</v>
      </c>
      <c r="N20" s="318">
        <v>0</v>
      </c>
      <c r="O20" s="320">
        <v>196774.63</v>
      </c>
    </row>
    <row r="21" spans="1:15" s="57" customFormat="1" ht="51" customHeight="1">
      <c r="A21" s="340" t="s">
        <v>37</v>
      </c>
      <c r="B21" s="70" t="s">
        <v>42</v>
      </c>
      <c r="C21" s="153">
        <v>1144</v>
      </c>
      <c r="D21" s="153">
        <v>0</v>
      </c>
      <c r="E21" s="323" t="s">
        <v>230</v>
      </c>
      <c r="F21" s="324">
        <v>16</v>
      </c>
      <c r="G21" s="324">
        <v>120181</v>
      </c>
      <c r="H21" s="325" t="s">
        <v>83</v>
      </c>
      <c r="I21" s="324"/>
      <c r="J21" s="326">
        <v>120181</v>
      </c>
      <c r="K21" s="154">
        <f t="shared" si="0"/>
        <v>1160</v>
      </c>
      <c r="L21" s="154">
        <f t="shared" si="1"/>
        <v>0</v>
      </c>
      <c r="M21" s="319">
        <f t="shared" si="2"/>
        <v>0</v>
      </c>
      <c r="N21" s="318">
        <v>0</v>
      </c>
      <c r="O21" s="320">
        <v>0</v>
      </c>
    </row>
    <row r="22" spans="1:15" s="57" customFormat="1" ht="51" customHeight="1">
      <c r="A22" s="340" t="s">
        <v>38</v>
      </c>
      <c r="B22" s="70" t="s">
        <v>60</v>
      </c>
      <c r="C22" s="154">
        <v>3648</v>
      </c>
      <c r="D22" s="154">
        <v>0</v>
      </c>
      <c r="E22" s="323" t="s">
        <v>20</v>
      </c>
      <c r="F22" s="324">
        <v>5</v>
      </c>
      <c r="G22" s="324">
        <v>12399</v>
      </c>
      <c r="H22" s="325" t="s">
        <v>83</v>
      </c>
      <c r="I22" s="324">
        <v>1</v>
      </c>
      <c r="J22" s="326">
        <v>12399</v>
      </c>
      <c r="K22" s="154">
        <f>C22+F22-I22</f>
        <v>3652</v>
      </c>
      <c r="L22" s="154">
        <f t="shared" si="1"/>
        <v>0</v>
      </c>
      <c r="M22" s="319">
        <f t="shared" si="2"/>
        <v>0</v>
      </c>
      <c r="N22" s="318">
        <v>0</v>
      </c>
      <c r="O22" s="320">
        <v>0</v>
      </c>
    </row>
    <row r="23" spans="1:15" s="57" customFormat="1" ht="50.25" customHeight="1">
      <c r="A23" s="340" t="s">
        <v>39</v>
      </c>
      <c r="B23" s="341" t="s">
        <v>191</v>
      </c>
      <c r="C23" s="154">
        <v>7</v>
      </c>
      <c r="D23" s="154">
        <v>40756</v>
      </c>
      <c r="E23" s="323"/>
      <c r="F23" s="324"/>
      <c r="G23" s="324">
        <v>0</v>
      </c>
      <c r="H23" s="325" t="s">
        <v>18</v>
      </c>
      <c r="I23" s="324"/>
      <c r="J23" s="326">
        <v>11739</v>
      </c>
      <c r="K23" s="154">
        <f>C23+F23-I23</f>
        <v>7</v>
      </c>
      <c r="L23" s="154">
        <f t="shared" si="1"/>
        <v>29017</v>
      </c>
      <c r="M23" s="319">
        <f t="shared" si="2"/>
        <v>0</v>
      </c>
      <c r="N23" s="318">
        <v>0</v>
      </c>
      <c r="O23" s="320">
        <v>0</v>
      </c>
    </row>
    <row r="24" spans="1:15" s="58" customFormat="1" ht="10.5" thickBot="1">
      <c r="A24" s="213"/>
      <c r="B24" s="214" t="s">
        <v>28</v>
      </c>
      <c r="C24" s="327">
        <f>SUM(C13:C23)</f>
        <v>5790</v>
      </c>
      <c r="D24" s="328">
        <f>SUM(D13:D23)</f>
        <v>993543</v>
      </c>
      <c r="E24" s="329"/>
      <c r="F24" s="329">
        <f>SUM(F13:F23)</f>
        <v>249</v>
      </c>
      <c r="G24" s="329">
        <f>SUM(G13:G23)</f>
        <v>517744</v>
      </c>
      <c r="H24" s="329"/>
      <c r="I24" s="329">
        <f t="shared" ref="I24:O24" si="3">SUM(I13:I22)</f>
        <v>17</v>
      </c>
      <c r="J24" s="329">
        <f>SUM(J13:J23)</f>
        <v>571556.19999999995</v>
      </c>
      <c r="K24" s="328">
        <f>C24+F24-I24</f>
        <v>6022</v>
      </c>
      <c r="L24" s="328">
        <f>D24+G24-J24</f>
        <v>939730.8</v>
      </c>
      <c r="M24" s="395">
        <f t="shared" si="2"/>
        <v>196774.63</v>
      </c>
      <c r="N24" s="329">
        <f t="shared" si="3"/>
        <v>0</v>
      </c>
      <c r="O24" s="330">
        <f t="shared" si="3"/>
        <v>196774.63</v>
      </c>
    </row>
    <row r="25" spans="1:15">
      <c r="L25" s="16"/>
    </row>
    <row r="26" spans="1:15">
      <c r="B26" s="233" t="s">
        <v>107</v>
      </c>
    </row>
    <row r="27" spans="1:15">
      <c r="B27" s="29"/>
    </row>
    <row r="28" spans="1:15">
      <c r="B28" s="29"/>
    </row>
    <row r="29" spans="1:15">
      <c r="B29" s="29"/>
    </row>
    <row r="30" spans="1:15">
      <c r="B30" s="29"/>
    </row>
    <row r="31" spans="1:15">
      <c r="B31" s="29"/>
    </row>
    <row r="32" spans="1:15">
      <c r="B32" s="29" t="s">
        <v>108</v>
      </c>
    </row>
    <row r="34" spans="1:15" s="76" customFormat="1" ht="11.25">
      <c r="A34" s="102"/>
      <c r="B34" s="102"/>
      <c r="C34" s="193">
        <f t="shared" ref="C34:L34" si="4">SUM(C13:C23)</f>
        <v>5790</v>
      </c>
      <c r="D34" s="193">
        <f t="shared" si="4"/>
        <v>993543</v>
      </c>
      <c r="E34" s="102">
        <f t="shared" si="4"/>
        <v>0</v>
      </c>
      <c r="F34" s="193">
        <f>SUM(F13:F23)</f>
        <v>249</v>
      </c>
      <c r="G34" s="193">
        <f t="shared" si="4"/>
        <v>517744</v>
      </c>
      <c r="H34" s="102">
        <f t="shared" si="4"/>
        <v>0</v>
      </c>
      <c r="I34" s="193">
        <f>SUM(I13:I23)</f>
        <v>17</v>
      </c>
      <c r="J34" s="193">
        <f t="shared" si="4"/>
        <v>571556.19999999995</v>
      </c>
      <c r="K34" s="193">
        <f>SUM(K13:K23)</f>
        <v>6022</v>
      </c>
      <c r="L34" s="193">
        <f t="shared" si="4"/>
        <v>939730.8</v>
      </c>
      <c r="M34" s="396">
        <f t="shared" ref="M34:O34" si="5">SUM(M13:M22)</f>
        <v>196774.63</v>
      </c>
      <c r="N34" s="102">
        <f t="shared" si="5"/>
        <v>0</v>
      </c>
      <c r="O34" s="396">
        <f t="shared" si="5"/>
        <v>196774.63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opLeftCell="C1" zoomScaleNormal="100" workbookViewId="0">
      <selection activeCell="AJ43" sqref="AJ43"/>
    </sheetView>
  </sheetViews>
  <sheetFormatPr defaultRowHeight="14.25"/>
  <cols>
    <col min="1" max="1" width="10.375" style="170" customWidth="1"/>
    <col min="2" max="2" width="4.625" customWidth="1"/>
    <col min="3" max="3" width="18.875" customWidth="1"/>
    <col min="4" max="4" width="13.125" customWidth="1"/>
    <col min="5" max="5" width="12.25" customWidth="1"/>
    <col min="6" max="6" width="11.5" customWidth="1"/>
    <col min="7" max="7" width="11.375" hidden="1" customWidth="1"/>
    <col min="8" max="8" width="12.5" hidden="1" customWidth="1"/>
    <col min="9" max="9" width="8.875" hidden="1" customWidth="1"/>
    <col min="10" max="10" width="0.125" hidden="1" customWidth="1"/>
    <col min="11" max="12" width="9" hidden="1" customWidth="1"/>
    <col min="13" max="13" width="12.625" hidden="1" customWidth="1"/>
    <col min="14" max="14" width="9" hidden="1" customWidth="1"/>
    <col min="15" max="15" width="10.625" hidden="1" customWidth="1"/>
    <col min="16" max="16" width="11.375" hidden="1" customWidth="1"/>
    <col min="17" max="20" width="9" hidden="1" customWidth="1"/>
    <col min="21" max="21" width="10.25" hidden="1" customWidth="1"/>
    <col min="22" max="22" width="11.25" hidden="1" customWidth="1"/>
    <col min="23" max="23" width="12.5" hidden="1" customWidth="1"/>
    <col min="24" max="24" width="12.625" hidden="1" customWidth="1"/>
    <col min="25" max="25" width="9.625" hidden="1" customWidth="1"/>
  </cols>
  <sheetData>
    <row r="1" spans="2:24">
      <c r="B1" s="105"/>
      <c r="C1" s="105"/>
      <c r="D1" s="105"/>
      <c r="E1" s="3" t="s">
        <v>110</v>
      </c>
      <c r="F1" s="105"/>
      <c r="H1" s="105"/>
    </row>
    <row r="2" spans="2:24">
      <c r="B2" s="105"/>
      <c r="C2" s="105"/>
      <c r="D2" s="105"/>
      <c r="E2" s="3" t="s">
        <v>2</v>
      </c>
      <c r="F2" s="105"/>
      <c r="H2" s="105"/>
    </row>
    <row r="3" spans="2:24">
      <c r="B3" s="105"/>
      <c r="C3" s="105"/>
      <c r="D3" s="105"/>
      <c r="E3" s="3" t="s">
        <v>3</v>
      </c>
      <c r="F3" s="105"/>
      <c r="H3" s="105"/>
    </row>
    <row r="4" spans="2:24">
      <c r="B4" s="105"/>
      <c r="C4" s="105"/>
      <c r="D4" s="105"/>
      <c r="E4" s="3"/>
      <c r="F4" s="105"/>
      <c r="G4" s="105"/>
      <c r="H4" s="105"/>
    </row>
    <row r="5" spans="2:24">
      <c r="B5" s="581" t="s">
        <v>111</v>
      </c>
      <c r="C5" s="581"/>
      <c r="D5" s="581"/>
      <c r="E5" s="581"/>
      <c r="F5" s="581"/>
      <c r="G5" s="105"/>
      <c r="H5" s="105"/>
    </row>
    <row r="6" spans="2:24">
      <c r="B6" s="581" t="s">
        <v>207</v>
      </c>
      <c r="C6" s="581"/>
      <c r="D6" s="581"/>
      <c r="E6" s="581"/>
      <c r="F6" s="581"/>
      <c r="G6" s="105"/>
      <c r="H6" s="105"/>
    </row>
    <row r="7" spans="2:24">
      <c r="B7" s="582" t="s">
        <v>4</v>
      </c>
      <c r="C7" s="582" t="s">
        <v>112</v>
      </c>
      <c r="D7" s="582" t="s">
        <v>219</v>
      </c>
      <c r="E7" s="582" t="s">
        <v>220</v>
      </c>
      <c r="F7" s="582" t="s">
        <v>113</v>
      </c>
      <c r="G7" s="575" t="s">
        <v>147</v>
      </c>
      <c r="H7" s="575" t="s">
        <v>197</v>
      </c>
      <c r="I7" s="575" t="s">
        <v>148</v>
      </c>
      <c r="J7" s="575" t="s">
        <v>149</v>
      </c>
      <c r="K7" s="575" t="s">
        <v>151</v>
      </c>
      <c r="L7" s="575" t="s">
        <v>153</v>
      </c>
      <c r="M7" s="575" t="s">
        <v>192</v>
      </c>
      <c r="N7" s="575" t="s">
        <v>154</v>
      </c>
      <c r="O7" s="575" t="s">
        <v>154</v>
      </c>
      <c r="P7" s="575"/>
      <c r="Q7" s="575" t="s">
        <v>156</v>
      </c>
      <c r="R7" s="575" t="s">
        <v>157</v>
      </c>
      <c r="S7" s="575" t="s">
        <v>158</v>
      </c>
      <c r="T7" s="575" t="s">
        <v>159</v>
      </c>
      <c r="U7" s="575" t="s">
        <v>160</v>
      </c>
      <c r="V7" s="575" t="s">
        <v>161</v>
      </c>
      <c r="W7" s="575" t="s">
        <v>162</v>
      </c>
      <c r="X7" s="578" t="s">
        <v>19</v>
      </c>
    </row>
    <row r="8" spans="2:24">
      <c r="B8" s="583"/>
      <c r="C8" s="583"/>
      <c r="D8" s="583"/>
      <c r="E8" s="583"/>
      <c r="F8" s="583"/>
      <c r="G8" s="576"/>
      <c r="H8" s="576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9"/>
    </row>
    <row r="9" spans="2:24">
      <c r="B9" s="583"/>
      <c r="C9" s="583"/>
      <c r="D9" s="583"/>
      <c r="E9" s="583"/>
      <c r="F9" s="583"/>
      <c r="G9" s="576"/>
      <c r="H9" s="576"/>
      <c r="I9" s="576"/>
      <c r="J9" s="576"/>
      <c r="K9" s="576"/>
      <c r="L9" s="576"/>
      <c r="M9" s="576"/>
      <c r="N9" s="576"/>
      <c r="O9" s="576"/>
      <c r="P9" s="576"/>
      <c r="Q9" s="576"/>
      <c r="R9" s="576"/>
      <c r="S9" s="576"/>
      <c r="T9" s="576"/>
      <c r="U9" s="576"/>
      <c r="V9" s="576"/>
      <c r="W9" s="576"/>
      <c r="X9" s="579"/>
    </row>
    <row r="10" spans="2:24" ht="18.75" customHeight="1">
      <c r="B10" s="584"/>
      <c r="C10" s="584"/>
      <c r="D10" s="584"/>
      <c r="E10" s="584"/>
      <c r="F10" s="584"/>
      <c r="G10" s="577"/>
      <c r="H10" s="577"/>
      <c r="I10" s="577"/>
      <c r="J10" s="577"/>
      <c r="K10" s="577"/>
      <c r="L10" s="577"/>
      <c r="M10" s="577"/>
      <c r="N10" s="577"/>
      <c r="O10" s="577"/>
      <c r="P10" s="577"/>
      <c r="Q10" s="577"/>
      <c r="R10" s="577"/>
      <c r="S10" s="577"/>
      <c r="T10" s="577"/>
      <c r="U10" s="577"/>
      <c r="V10" s="577"/>
      <c r="W10" s="577"/>
      <c r="X10" s="580"/>
    </row>
    <row r="11" spans="2:24">
      <c r="B11" s="175">
        <v>1</v>
      </c>
      <c r="C11" s="181">
        <v>2</v>
      </c>
      <c r="D11" s="175">
        <v>3</v>
      </c>
      <c r="E11" s="181">
        <v>4</v>
      </c>
      <c r="F11" s="175">
        <v>5</v>
      </c>
      <c r="G11" s="105"/>
      <c r="H11" s="105"/>
      <c r="I11" s="194"/>
      <c r="J11" s="170" t="s">
        <v>150</v>
      </c>
      <c r="K11" s="170" t="s">
        <v>152</v>
      </c>
      <c r="L11" s="170" t="s">
        <v>152</v>
      </c>
      <c r="P11" s="195"/>
      <c r="Q11" s="170"/>
      <c r="R11" s="170" t="s">
        <v>152</v>
      </c>
      <c r="T11" s="386"/>
      <c r="X11" s="173"/>
    </row>
    <row r="12" spans="2:24">
      <c r="B12" s="176"/>
      <c r="C12" s="182"/>
      <c r="D12" s="182"/>
      <c r="E12" s="182"/>
      <c r="F12" s="155"/>
      <c r="G12" s="105"/>
      <c r="H12" s="105"/>
      <c r="I12" s="194"/>
      <c r="P12" s="195"/>
      <c r="X12" s="169"/>
    </row>
    <row r="13" spans="2:24">
      <c r="B13" s="177" t="s">
        <v>114</v>
      </c>
      <c r="C13" s="360" t="s">
        <v>115</v>
      </c>
      <c r="D13" s="183">
        <f>D15+D17+D19</f>
        <v>2739196</v>
      </c>
      <c r="E13" s="183">
        <f>E15+E17+E19</f>
        <v>3350800</v>
      </c>
      <c r="F13" s="156">
        <f>E13-D13</f>
        <v>611604</v>
      </c>
      <c r="G13" s="195"/>
      <c r="H13" s="105"/>
      <c r="I13" s="194"/>
      <c r="P13" s="195"/>
      <c r="W13" s="195">
        <f>W15+W19</f>
        <v>3350800</v>
      </c>
      <c r="X13" s="174">
        <f t="shared" ref="X13:X21" si="0">G13+H13+I13+J13+K13+L13+M13+N13+O13+P13+Q13+R13+S13+T13+U13+V13+W13</f>
        <v>3350800</v>
      </c>
    </row>
    <row r="14" spans="2:24">
      <c r="B14" s="177"/>
      <c r="C14" s="361" t="s">
        <v>116</v>
      </c>
      <c r="D14" s="183"/>
      <c r="E14" s="183"/>
      <c r="F14" s="156"/>
      <c r="G14" s="195"/>
      <c r="H14" s="105"/>
      <c r="I14" s="194"/>
      <c r="P14" s="195"/>
      <c r="X14" s="174">
        <f t="shared" si="0"/>
        <v>0</v>
      </c>
    </row>
    <row r="15" spans="2:24" ht="22.5">
      <c r="B15" s="178" t="s">
        <v>16</v>
      </c>
      <c r="C15" s="362" t="s">
        <v>117</v>
      </c>
      <c r="D15" s="184">
        <v>10617</v>
      </c>
      <c r="E15" s="184">
        <f>W15</f>
        <v>807933</v>
      </c>
      <c r="F15" s="158">
        <f>E15-D15</f>
        <v>797316</v>
      </c>
      <c r="G15" s="195"/>
      <c r="H15" s="105"/>
      <c r="I15" s="194"/>
      <c r="P15" s="195"/>
      <c r="W15" s="195">
        <v>807933</v>
      </c>
      <c r="X15" s="191">
        <f t="shared" si="0"/>
        <v>807933</v>
      </c>
    </row>
    <row r="16" spans="2:24">
      <c r="B16" s="178"/>
      <c r="C16" s="363" t="s">
        <v>118</v>
      </c>
      <c r="D16" s="184">
        <v>0</v>
      </c>
      <c r="E16" s="184">
        <f t="shared" ref="E16:E17" si="1">W16</f>
        <v>0</v>
      </c>
      <c r="F16" s="158">
        <f>E16-D16</f>
        <v>0</v>
      </c>
      <c r="G16" s="195"/>
      <c r="H16" s="105"/>
      <c r="I16" s="194"/>
      <c r="P16" s="195"/>
      <c r="W16" s="195"/>
      <c r="X16" s="174">
        <f t="shared" si="0"/>
        <v>0</v>
      </c>
    </row>
    <row r="17" spans="1:25">
      <c r="B17" s="178" t="s">
        <v>27</v>
      </c>
      <c r="C17" s="355" t="s">
        <v>119</v>
      </c>
      <c r="D17" s="185">
        <v>0</v>
      </c>
      <c r="E17" s="184">
        <f t="shared" si="1"/>
        <v>0</v>
      </c>
      <c r="F17" s="159">
        <f>E17-D17</f>
        <v>0</v>
      </c>
      <c r="G17" s="195"/>
      <c r="H17" s="194"/>
      <c r="I17" s="194"/>
      <c r="P17" s="195"/>
      <c r="S17" s="195"/>
      <c r="W17" s="195"/>
      <c r="X17" s="191">
        <f t="shared" si="0"/>
        <v>0</v>
      </c>
    </row>
    <row r="18" spans="1:25">
      <c r="B18" s="179"/>
      <c r="C18" s="363" t="s">
        <v>118</v>
      </c>
      <c r="D18" s="185">
        <v>0</v>
      </c>
      <c r="E18" s="185">
        <f>X18</f>
        <v>0</v>
      </c>
      <c r="F18" s="159">
        <f>E18-D18</f>
        <v>0</v>
      </c>
      <c r="G18" s="195"/>
      <c r="H18" s="194"/>
      <c r="I18" s="194"/>
      <c r="P18" s="195"/>
      <c r="S18" s="195"/>
      <c r="W18" s="195"/>
      <c r="X18" s="174">
        <f t="shared" si="0"/>
        <v>0</v>
      </c>
    </row>
    <row r="19" spans="1:25" ht="22.5">
      <c r="B19" s="178" t="s">
        <v>31</v>
      </c>
      <c r="C19" s="364" t="s">
        <v>120</v>
      </c>
      <c r="D19" s="184">
        <v>2728579</v>
      </c>
      <c r="E19" s="184">
        <f>W19</f>
        <v>2542867</v>
      </c>
      <c r="F19" s="158">
        <f>E19-D19</f>
        <v>-185712</v>
      </c>
      <c r="G19" s="195"/>
      <c r="H19" s="194"/>
      <c r="I19" s="195"/>
      <c r="P19" s="195"/>
      <c r="S19" s="195"/>
      <c r="V19" s="195"/>
      <c r="W19" s="195">
        <v>2542867</v>
      </c>
      <c r="X19" s="174">
        <f t="shared" si="0"/>
        <v>2542867</v>
      </c>
    </row>
    <row r="20" spans="1:25" hidden="1">
      <c r="B20" s="178"/>
      <c r="C20" s="363"/>
      <c r="D20" s="184"/>
      <c r="E20" s="184"/>
      <c r="F20" s="158" t="s">
        <v>163</v>
      </c>
      <c r="G20" s="195"/>
      <c r="H20" s="194"/>
      <c r="I20" s="195"/>
      <c r="N20" s="194"/>
      <c r="P20" s="195"/>
      <c r="S20" s="195"/>
      <c r="V20" s="195"/>
      <c r="W20" s="195"/>
      <c r="X20" s="174">
        <f t="shared" si="0"/>
        <v>0</v>
      </c>
    </row>
    <row r="21" spans="1:25" ht="15">
      <c r="B21" s="177" t="s">
        <v>121</v>
      </c>
      <c r="C21" s="360" t="s">
        <v>122</v>
      </c>
      <c r="D21" s="183">
        <f>D23+D25+D27+D30+D32+D35+D37+D39+D41+D42</f>
        <v>3014469</v>
      </c>
      <c r="E21" s="183">
        <f>E23+E25+E27+E30+E32+E35+E37+E39+E41+E42</f>
        <v>3413277</v>
      </c>
      <c r="F21" s="156">
        <f>E21-D21</f>
        <v>398808</v>
      </c>
      <c r="G21" s="198">
        <f>G23+G25+G27+G30+G32+G35+G37+G39+G41+G42</f>
        <v>82025</v>
      </c>
      <c r="H21" s="199">
        <f>H23+H25+H27+H30+H32+H35+H37+H39+H41+H42</f>
        <v>115491</v>
      </c>
      <c r="I21" s="199">
        <f>I23+I25+I27+I30+I32+I35+I37+I39+I41+I42</f>
        <v>0</v>
      </c>
      <c r="J21" s="200">
        <f t="shared" ref="J21:V21" si="2">J23+J25+J27+J30+J32+J35+J37+J39+J41+J42</f>
        <v>0</v>
      </c>
      <c r="K21" s="200">
        <f t="shared" si="2"/>
        <v>0</v>
      </c>
      <c r="L21" s="200">
        <f t="shared" si="2"/>
        <v>0</v>
      </c>
      <c r="M21" s="200">
        <f>M23+M25+M27+M30+M32+M35+M37+M39+M41+M42</f>
        <v>7461</v>
      </c>
      <c r="N21" s="201">
        <f t="shared" si="2"/>
        <v>0</v>
      </c>
      <c r="O21" s="200">
        <f t="shared" si="2"/>
        <v>0</v>
      </c>
      <c r="P21" s="199">
        <f>P23+P25+P27+P30+P32+P35+P37+P39+P41+P42</f>
        <v>0</v>
      </c>
      <c r="Q21" s="200">
        <f>Q23+Q25+Q27+Q30+Q32+Q35+Q37+Q39+Q41+Q42</f>
        <v>3459</v>
      </c>
      <c r="R21" s="200">
        <f>R23+R25+R27+R30+R32+R35+R37+R39+R41+R42</f>
        <v>0</v>
      </c>
      <c r="S21" s="199">
        <f t="shared" si="2"/>
        <v>10715</v>
      </c>
      <c r="T21" s="200">
        <f t="shared" si="2"/>
        <v>0</v>
      </c>
      <c r="U21" s="200">
        <f>U23+U25+U27+U30+U32+U35+U37+U39+U41+U42</f>
        <v>12421</v>
      </c>
      <c r="V21" s="199">
        <f t="shared" si="2"/>
        <v>2421328</v>
      </c>
      <c r="W21" s="199">
        <f>W23+W25+W27+W30+W32+W35+W37+W39+W41+W42</f>
        <v>760377</v>
      </c>
      <c r="X21" s="174">
        <f t="shared" si="0"/>
        <v>3413277</v>
      </c>
      <c r="Y21" s="16">
        <f>Y23+Y25+Y27+Y30+Y39+Y37+Y32+Y41+Y42+Y35</f>
        <v>0</v>
      </c>
    </row>
    <row r="22" spans="1:25">
      <c r="B22" s="177"/>
      <c r="C22" s="361" t="s">
        <v>116</v>
      </c>
      <c r="D22" s="183"/>
      <c r="E22" s="183"/>
      <c r="F22" s="156"/>
      <c r="G22" s="195"/>
      <c r="H22" s="194"/>
      <c r="I22" s="195"/>
      <c r="N22" s="194"/>
      <c r="P22" s="195"/>
      <c r="S22" s="195"/>
      <c r="V22" s="195"/>
      <c r="W22" s="195"/>
      <c r="X22" s="174"/>
    </row>
    <row r="23" spans="1:25">
      <c r="A23" s="197"/>
      <c r="B23" s="178" t="s">
        <v>16</v>
      </c>
      <c r="C23" s="365" t="s">
        <v>123</v>
      </c>
      <c r="D23" s="184">
        <v>9016</v>
      </c>
      <c r="E23" s="184">
        <f>X23</f>
        <v>3438</v>
      </c>
      <c r="F23" s="158">
        <f>E23-D23</f>
        <v>-5578</v>
      </c>
      <c r="G23" s="195"/>
      <c r="H23" s="195">
        <v>0</v>
      </c>
      <c r="I23" s="195">
        <v>0</v>
      </c>
      <c r="M23" s="195">
        <v>10</v>
      </c>
      <c r="N23" s="194"/>
      <c r="O23" s="194"/>
      <c r="P23" s="195"/>
      <c r="S23" s="195">
        <v>3248</v>
      </c>
      <c r="V23" s="195"/>
      <c r="W23" s="195">
        <v>180</v>
      </c>
      <c r="X23" s="174">
        <f t="shared" ref="X23:X42" si="3">G23+H23+I23+J23+K23+L23+M23+N23+O23+P23+Q23+R23+S23+T23+U23+V23+W23</f>
        <v>3438</v>
      </c>
      <c r="Y23">
        <v>0</v>
      </c>
    </row>
    <row r="24" spans="1:25">
      <c r="A24" s="197"/>
      <c r="B24" s="178"/>
      <c r="C24" s="363" t="s">
        <v>118</v>
      </c>
      <c r="D24" s="184">
        <v>0</v>
      </c>
      <c r="E24" s="184">
        <v>0</v>
      </c>
      <c r="F24" s="158">
        <v>0</v>
      </c>
      <c r="G24" s="195"/>
      <c r="H24" s="194"/>
      <c r="I24" s="195"/>
      <c r="M24" s="195"/>
      <c r="N24" s="194"/>
      <c r="P24" s="195"/>
      <c r="S24" s="195"/>
      <c r="V24" s="195"/>
      <c r="W24" s="195"/>
      <c r="X24" s="174">
        <f t="shared" si="3"/>
        <v>0</v>
      </c>
      <c r="Y24">
        <v>0</v>
      </c>
    </row>
    <row r="25" spans="1:25">
      <c r="B25" s="178" t="s">
        <v>27</v>
      </c>
      <c r="C25" s="365" t="s">
        <v>124</v>
      </c>
      <c r="D25" s="184">
        <v>189683</v>
      </c>
      <c r="E25" s="184">
        <f>X25</f>
        <v>176856</v>
      </c>
      <c r="F25" s="158">
        <f>E25-D25</f>
        <v>-12827</v>
      </c>
      <c r="G25" s="195"/>
      <c r="H25" s="194"/>
      <c r="I25" s="195"/>
      <c r="M25" s="195"/>
      <c r="N25" s="194"/>
      <c r="P25" s="195"/>
      <c r="S25" s="195"/>
      <c r="V25" s="195"/>
      <c r="W25" s="195">
        <v>176856</v>
      </c>
      <c r="X25" s="174">
        <f t="shared" si="3"/>
        <v>176856</v>
      </c>
      <c r="Y25">
        <v>0</v>
      </c>
    </row>
    <row r="26" spans="1:25">
      <c r="B26" s="178"/>
      <c r="C26" s="365" t="s">
        <v>118</v>
      </c>
      <c r="D26" s="184">
        <v>189683</v>
      </c>
      <c r="E26" s="184">
        <f>X26</f>
        <v>176856</v>
      </c>
      <c r="F26" s="158">
        <f>E26-D26</f>
        <v>-12827</v>
      </c>
      <c r="G26" s="195"/>
      <c r="H26" s="194"/>
      <c r="I26" s="195"/>
      <c r="M26" s="195"/>
      <c r="N26" s="194"/>
      <c r="P26" s="195"/>
      <c r="S26" s="195"/>
      <c r="U26" s="195"/>
      <c r="V26" s="195"/>
      <c r="W26" s="195">
        <v>176856</v>
      </c>
      <c r="X26" s="174">
        <f t="shared" si="3"/>
        <v>176856</v>
      </c>
      <c r="Y26">
        <v>0</v>
      </c>
    </row>
    <row r="27" spans="1:25">
      <c r="A27" s="172"/>
      <c r="B27" s="178" t="s">
        <v>31</v>
      </c>
      <c r="C27" s="365" t="s">
        <v>125</v>
      </c>
      <c r="D27" s="186">
        <v>310002</v>
      </c>
      <c r="E27" s="186">
        <f>X27</f>
        <v>246429</v>
      </c>
      <c r="F27" s="158">
        <f>E27-D27</f>
        <v>-63573</v>
      </c>
      <c r="G27" s="195">
        <v>2616</v>
      </c>
      <c r="H27" s="195">
        <v>93782</v>
      </c>
      <c r="I27" s="195"/>
      <c r="M27" s="195">
        <v>3</v>
      </c>
      <c r="N27" s="194"/>
      <c r="P27" s="195">
        <v>0</v>
      </c>
      <c r="Q27">
        <v>3459</v>
      </c>
      <c r="S27" s="195">
        <v>7467</v>
      </c>
      <c r="U27" s="195">
        <v>12421</v>
      </c>
      <c r="V27" s="195"/>
      <c r="W27" s="195">
        <v>126681</v>
      </c>
      <c r="X27" s="174">
        <f t="shared" si="3"/>
        <v>246429</v>
      </c>
      <c r="Y27">
        <v>0</v>
      </c>
    </row>
    <row r="28" spans="1:25">
      <c r="B28" s="178"/>
      <c r="C28" s="365" t="s">
        <v>118</v>
      </c>
      <c r="D28" s="186">
        <v>256825</v>
      </c>
      <c r="E28" s="186">
        <f>X28</f>
        <v>192407</v>
      </c>
      <c r="F28" s="158">
        <f>E28-D28</f>
        <v>-64418</v>
      </c>
      <c r="G28" s="195">
        <v>1570</v>
      </c>
      <c r="H28" s="195">
        <v>74765</v>
      </c>
      <c r="I28" s="195"/>
      <c r="M28" s="195">
        <v>0</v>
      </c>
      <c r="N28" s="194"/>
      <c r="P28" s="195"/>
      <c r="Q28">
        <v>3459</v>
      </c>
      <c r="S28" s="195"/>
      <c r="U28" s="195">
        <v>4261</v>
      </c>
      <c r="V28" s="195"/>
      <c r="W28" s="195">
        <v>108352</v>
      </c>
      <c r="X28" s="174">
        <f>G28+H28+I28+J28+K28+L28+M28+N28+O28+P28+Q28+R28+S28+T28+U28+V28+W28</f>
        <v>192407</v>
      </c>
      <c r="Y28">
        <v>0</v>
      </c>
    </row>
    <row r="29" spans="1:25">
      <c r="B29" s="178" t="s">
        <v>32</v>
      </c>
      <c r="C29" s="363" t="s">
        <v>126</v>
      </c>
      <c r="D29" s="184"/>
      <c r="E29" s="184"/>
      <c r="F29" s="158"/>
      <c r="G29" s="195">
        <v>0</v>
      </c>
      <c r="H29" s="194"/>
      <c r="I29" s="195"/>
      <c r="M29" s="195"/>
      <c r="N29" s="194"/>
      <c r="P29" s="195"/>
      <c r="S29" s="195"/>
      <c r="U29" s="195"/>
      <c r="V29" s="195"/>
      <c r="W29" s="195"/>
      <c r="X29" s="174">
        <f t="shared" si="3"/>
        <v>0</v>
      </c>
      <c r="Y29">
        <v>0</v>
      </c>
    </row>
    <row r="30" spans="1:25">
      <c r="B30" s="178"/>
      <c r="C30" s="363" t="s">
        <v>127</v>
      </c>
      <c r="D30" s="187">
        <v>76982</v>
      </c>
      <c r="E30" s="187">
        <f>X30</f>
        <v>82878</v>
      </c>
      <c r="F30" s="159">
        <f>E30-D30</f>
        <v>5896</v>
      </c>
      <c r="G30" s="195"/>
      <c r="H30" s="194"/>
      <c r="I30" s="195"/>
      <c r="M30" s="195"/>
      <c r="N30" s="194"/>
      <c r="P30" s="195"/>
      <c r="S30" s="195"/>
      <c r="U30" s="195"/>
      <c r="V30" s="195"/>
      <c r="W30" s="195">
        <v>82878</v>
      </c>
      <c r="X30" s="174">
        <f t="shared" si="3"/>
        <v>82878</v>
      </c>
      <c r="Y30">
        <v>0</v>
      </c>
    </row>
    <row r="31" spans="1:25">
      <c r="B31" s="178"/>
      <c r="C31" s="363" t="s">
        <v>118</v>
      </c>
      <c r="D31" s="187">
        <v>76982</v>
      </c>
      <c r="E31" s="187">
        <f>X31</f>
        <v>82878</v>
      </c>
      <c r="F31" s="159">
        <f>E31-D31</f>
        <v>5896</v>
      </c>
      <c r="G31" s="195"/>
      <c r="H31" s="194"/>
      <c r="I31" s="195"/>
      <c r="M31" s="195"/>
      <c r="N31" s="194"/>
      <c r="P31" s="195"/>
      <c r="S31" s="195"/>
      <c r="U31" s="195"/>
      <c r="V31" s="195"/>
      <c r="W31" s="195">
        <v>82878</v>
      </c>
      <c r="X31" s="174">
        <f t="shared" si="3"/>
        <v>82878</v>
      </c>
      <c r="Y31">
        <v>0</v>
      </c>
    </row>
    <row r="32" spans="1:25">
      <c r="B32" s="178" t="s">
        <v>33</v>
      </c>
      <c r="C32" s="366" t="s">
        <v>128</v>
      </c>
      <c r="D32" s="188">
        <v>51952</v>
      </c>
      <c r="E32" s="188">
        <f>X32</f>
        <v>77169</v>
      </c>
      <c r="F32" s="161">
        <f>E32-D32</f>
        <v>25217</v>
      </c>
      <c r="G32" s="195">
        <v>77169</v>
      </c>
      <c r="H32" s="194">
        <v>0</v>
      </c>
      <c r="I32" s="195"/>
      <c r="M32" s="195"/>
      <c r="N32" s="194"/>
      <c r="P32" s="195"/>
      <c r="S32" s="195"/>
      <c r="U32" s="195"/>
      <c r="V32" s="195"/>
      <c r="W32" s="195"/>
      <c r="X32" s="174">
        <f t="shared" si="3"/>
        <v>77169</v>
      </c>
      <c r="Y32">
        <v>0</v>
      </c>
    </row>
    <row r="33" spans="2:25" ht="12.75" customHeight="1">
      <c r="B33" s="178"/>
      <c r="C33" s="366" t="s">
        <v>118</v>
      </c>
      <c r="D33" s="188">
        <v>4876</v>
      </c>
      <c r="E33" s="188">
        <f>X33</f>
        <v>5480</v>
      </c>
      <c r="F33" s="161">
        <f>E33-D33</f>
        <v>604</v>
      </c>
      <c r="G33" s="195">
        <v>5480</v>
      </c>
      <c r="H33" s="194"/>
      <c r="I33" s="195"/>
      <c r="M33" s="195"/>
      <c r="N33" s="194"/>
      <c r="P33" s="195"/>
      <c r="S33" s="195"/>
      <c r="U33" s="195"/>
      <c r="V33" s="195"/>
      <c r="W33" s="195"/>
      <c r="X33" s="174">
        <f t="shared" si="3"/>
        <v>5480</v>
      </c>
      <c r="Y33">
        <v>0</v>
      </c>
    </row>
    <row r="34" spans="2:25" ht="0.75" hidden="1" customHeight="1">
      <c r="B34" s="179"/>
      <c r="C34" s="179"/>
      <c r="D34" s="187"/>
      <c r="E34" s="187"/>
      <c r="F34" s="161"/>
      <c r="G34" s="195"/>
      <c r="H34" s="194"/>
      <c r="I34" s="195"/>
      <c r="M34" s="195"/>
      <c r="N34" s="194"/>
      <c r="P34" s="195"/>
      <c r="S34" s="195"/>
      <c r="U34" s="195"/>
      <c r="V34" s="195"/>
      <c r="W34" s="195"/>
      <c r="X34" s="174">
        <f t="shared" si="3"/>
        <v>0</v>
      </c>
    </row>
    <row r="35" spans="2:25" ht="84" customHeight="1">
      <c r="B35" s="180" t="s">
        <v>34</v>
      </c>
      <c r="C35" s="367" t="s">
        <v>129</v>
      </c>
      <c r="D35" s="189">
        <v>1472374</v>
      </c>
      <c r="E35" s="189">
        <f>X35</f>
        <v>1737843</v>
      </c>
      <c r="F35" s="162">
        <f t="shared" ref="F35:F41" si="4">E35-D35</f>
        <v>265469</v>
      </c>
      <c r="G35" s="195"/>
      <c r="H35" s="194"/>
      <c r="I35" s="195"/>
      <c r="M35" s="195"/>
      <c r="N35" s="194"/>
      <c r="P35" s="195"/>
      <c r="S35" s="195"/>
      <c r="V35" s="195">
        <v>1737843</v>
      </c>
      <c r="W35" s="195"/>
      <c r="X35" s="174">
        <f t="shared" si="3"/>
        <v>1737843</v>
      </c>
      <c r="Y35" s="16">
        <v>0</v>
      </c>
    </row>
    <row r="36" spans="2:25">
      <c r="B36" s="180"/>
      <c r="C36" s="368" t="s">
        <v>118</v>
      </c>
      <c r="D36" s="190">
        <v>1470449</v>
      </c>
      <c r="E36" s="190">
        <f>X36</f>
        <v>1737843</v>
      </c>
      <c r="F36" s="163">
        <f t="shared" si="4"/>
        <v>267394</v>
      </c>
      <c r="G36" s="195"/>
      <c r="H36" s="194"/>
      <c r="I36" s="195"/>
      <c r="M36" s="195"/>
      <c r="N36" s="194"/>
      <c r="P36" s="195"/>
      <c r="S36" s="195"/>
      <c r="V36" s="195">
        <v>1737843</v>
      </c>
      <c r="W36" s="195"/>
      <c r="X36" s="174">
        <f t="shared" si="3"/>
        <v>1737843</v>
      </c>
      <c r="Y36">
        <v>0</v>
      </c>
    </row>
    <row r="37" spans="2:25" ht="22.5">
      <c r="B37" s="180" t="s">
        <v>35</v>
      </c>
      <c r="C37" s="369" t="s">
        <v>165</v>
      </c>
      <c r="D37" s="187">
        <v>59015</v>
      </c>
      <c r="E37" s="187">
        <f>X37</f>
        <v>21709</v>
      </c>
      <c r="F37" s="164">
        <f t="shared" si="4"/>
        <v>-37306</v>
      </c>
      <c r="G37" s="195"/>
      <c r="H37" s="195">
        <v>21709</v>
      </c>
      <c r="I37" s="195">
        <v>0</v>
      </c>
      <c r="M37" s="195">
        <v>0</v>
      </c>
      <c r="N37" s="194"/>
      <c r="P37" s="195">
        <v>0</v>
      </c>
      <c r="S37" s="195"/>
      <c r="T37">
        <v>0</v>
      </c>
      <c r="V37" s="195"/>
      <c r="W37" s="195"/>
      <c r="X37" s="174">
        <f t="shared" si="3"/>
        <v>21709</v>
      </c>
      <c r="Y37">
        <v>0</v>
      </c>
    </row>
    <row r="38" spans="2:25">
      <c r="B38" s="180"/>
      <c r="C38" s="368" t="s">
        <v>118</v>
      </c>
      <c r="D38" s="187">
        <v>0</v>
      </c>
      <c r="E38" s="187">
        <v>0</v>
      </c>
      <c r="F38" s="159">
        <v>0</v>
      </c>
      <c r="G38" s="195"/>
      <c r="H38" s="194"/>
      <c r="I38" s="195"/>
      <c r="M38" s="195"/>
      <c r="N38" s="194"/>
      <c r="P38" s="195"/>
      <c r="S38" s="195"/>
      <c r="V38" s="195"/>
      <c r="W38" s="195"/>
      <c r="X38" s="174">
        <f t="shared" si="3"/>
        <v>0</v>
      </c>
      <c r="Y38">
        <v>0</v>
      </c>
    </row>
    <row r="39" spans="2:25">
      <c r="B39" s="180" t="s">
        <v>36</v>
      </c>
      <c r="C39" s="355" t="s">
        <v>130</v>
      </c>
      <c r="D39" s="187">
        <v>548426</v>
      </c>
      <c r="E39" s="187">
        <f>X39</f>
        <v>709390</v>
      </c>
      <c r="F39" s="159">
        <f t="shared" si="4"/>
        <v>160964</v>
      </c>
      <c r="G39" s="195">
        <v>2240</v>
      </c>
      <c r="H39" s="195"/>
      <c r="I39" s="195"/>
      <c r="M39" s="195">
        <v>7448</v>
      </c>
      <c r="N39" s="194"/>
      <c r="P39" s="195"/>
      <c r="S39" s="195"/>
      <c r="V39" s="195">
        <v>683485</v>
      </c>
      <c r="W39" s="195">
        <v>16217</v>
      </c>
      <c r="X39" s="174">
        <f t="shared" si="3"/>
        <v>709390</v>
      </c>
      <c r="Y39">
        <v>0</v>
      </c>
    </row>
    <row r="40" spans="2:25" s="197" customFormat="1">
      <c r="B40" s="180"/>
      <c r="C40" s="368" t="s">
        <v>118</v>
      </c>
      <c r="D40" s="187">
        <v>11198</v>
      </c>
      <c r="E40" s="187">
        <f>X40</f>
        <v>18208</v>
      </c>
      <c r="F40" s="159">
        <f>E40-D40</f>
        <v>7010</v>
      </c>
      <c r="G40" s="195">
        <v>1991</v>
      </c>
      <c r="H40" s="194"/>
      <c r="I40" s="195"/>
      <c r="M40" s="195"/>
      <c r="N40" s="194"/>
      <c r="P40" s="195"/>
      <c r="S40" s="195"/>
      <c r="V40" s="195"/>
      <c r="W40" s="195">
        <v>16217</v>
      </c>
      <c r="X40" s="174">
        <f t="shared" si="3"/>
        <v>18208</v>
      </c>
      <c r="Y40" s="197">
        <v>0</v>
      </c>
    </row>
    <row r="41" spans="2:25" ht="27.75" customHeight="1">
      <c r="B41" s="180" t="s">
        <v>37</v>
      </c>
      <c r="C41" s="370" t="s">
        <v>131</v>
      </c>
      <c r="D41" s="187">
        <v>296349</v>
      </c>
      <c r="E41" s="187">
        <f>W41</f>
        <v>355869</v>
      </c>
      <c r="F41" s="159">
        <f t="shared" si="4"/>
        <v>59520</v>
      </c>
      <c r="G41" s="195"/>
      <c r="H41" s="194"/>
      <c r="I41" s="195"/>
      <c r="M41" s="195"/>
      <c r="N41" s="194"/>
      <c r="P41" s="195"/>
      <c r="S41" s="195"/>
      <c r="V41" s="195"/>
      <c r="W41" s="195">
        <v>355869</v>
      </c>
      <c r="X41" s="174">
        <f t="shared" si="3"/>
        <v>355869</v>
      </c>
      <c r="Y41">
        <v>0</v>
      </c>
    </row>
    <row r="42" spans="2:25" ht="30.75" customHeight="1">
      <c r="B42" s="371" t="s">
        <v>38</v>
      </c>
      <c r="C42" s="372" t="s">
        <v>132</v>
      </c>
      <c r="D42" s="373">
        <v>670</v>
      </c>
      <c r="E42" s="373">
        <f>W42</f>
        <v>1696</v>
      </c>
      <c r="F42" s="374">
        <f>E42-D42</f>
        <v>1026</v>
      </c>
      <c r="G42" s="195"/>
      <c r="H42" s="194"/>
      <c r="M42" s="192"/>
      <c r="P42" s="195"/>
      <c r="S42" s="195"/>
      <c r="V42" s="195"/>
      <c r="W42" s="195">
        <v>1696</v>
      </c>
      <c r="X42" s="174">
        <f t="shared" si="3"/>
        <v>1696</v>
      </c>
      <c r="Y42">
        <v>0</v>
      </c>
    </row>
    <row r="43" spans="2:25">
      <c r="C43" s="170"/>
      <c r="D43" s="223"/>
      <c r="E43" s="223"/>
      <c r="F43" s="387"/>
      <c r="Y43">
        <v>0</v>
      </c>
    </row>
    <row r="44" spans="2:25">
      <c r="D44" s="224"/>
      <c r="E44" s="223"/>
      <c r="F44" s="222"/>
      <c r="Y44">
        <v>0</v>
      </c>
    </row>
    <row r="45" spans="2:25">
      <c r="D45" s="16"/>
      <c r="E45" s="16"/>
    </row>
    <row r="50" spans="5:5">
      <c r="E50" s="16"/>
    </row>
  </sheetData>
  <mergeCells count="25">
    <mergeCell ref="W7:W10"/>
    <mergeCell ref="X7:X10"/>
    <mergeCell ref="B5:F5"/>
    <mergeCell ref="B6:F6"/>
    <mergeCell ref="B7:B10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N7:N10"/>
    <mergeCell ref="O7:O10"/>
    <mergeCell ref="P7:P10"/>
    <mergeCell ref="V7:V10"/>
    <mergeCell ref="Q7:Q10"/>
    <mergeCell ref="R7:R10"/>
    <mergeCell ref="S7:S10"/>
    <mergeCell ref="T7:T10"/>
    <mergeCell ref="U7:U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>
      <selection activeCell="AC27" sqref="AC27"/>
    </sheetView>
  </sheetViews>
  <sheetFormatPr defaultRowHeight="14.25"/>
  <cols>
    <col min="2" max="2" width="4.25" customWidth="1"/>
    <col min="3" max="3" width="18.25" customWidth="1"/>
    <col min="4" max="4" width="10.875" customWidth="1"/>
    <col min="5" max="5" width="10" customWidth="1"/>
    <col min="6" max="6" width="11.25" customWidth="1"/>
    <col min="7" max="7" width="9.625" hidden="1" customWidth="1"/>
    <col min="8" max="8" width="10.875" hidden="1" customWidth="1"/>
    <col min="9" max="9" width="10.125" hidden="1" customWidth="1"/>
    <col min="10" max="12" width="9" hidden="1" customWidth="1"/>
    <col min="13" max="13" width="13" hidden="1" customWidth="1"/>
    <col min="14" max="14" width="11.375" hidden="1" customWidth="1"/>
    <col min="15" max="15" width="8.75" hidden="1" customWidth="1"/>
    <col min="16" max="16" width="0.25" hidden="1" customWidth="1"/>
    <col min="17" max="18" width="12.75" hidden="1" customWidth="1"/>
    <col min="19" max="19" width="10.625" hidden="1" customWidth="1"/>
    <col min="20" max="20" width="9.625" hidden="1" customWidth="1"/>
    <col min="21" max="21" width="11.25" hidden="1" customWidth="1"/>
    <col min="22" max="22" width="10.875" hidden="1" customWidth="1"/>
    <col min="23" max="23" width="14.5" hidden="1" customWidth="1"/>
    <col min="24" max="24" width="15.75" hidden="1" customWidth="1"/>
    <col min="25" max="25" width="11.375" bestFit="1" customWidth="1"/>
  </cols>
  <sheetData>
    <row r="1" spans="1:24">
      <c r="A1" s="105"/>
      <c r="B1" s="105"/>
      <c r="C1" s="105"/>
      <c r="D1" s="105"/>
      <c r="E1" s="3" t="s">
        <v>133</v>
      </c>
      <c r="F1" s="105"/>
      <c r="H1" s="105"/>
    </row>
    <row r="2" spans="1:24">
      <c r="A2" s="105"/>
      <c r="B2" s="105"/>
      <c r="C2" s="105"/>
      <c r="D2" s="105"/>
      <c r="E2" s="3" t="s">
        <v>2</v>
      </c>
      <c r="F2" s="105"/>
      <c r="H2" s="105"/>
    </row>
    <row r="3" spans="1:24">
      <c r="A3" s="105"/>
      <c r="B3" s="105"/>
      <c r="C3" s="105"/>
      <c r="D3" s="105"/>
      <c r="E3" s="3" t="s">
        <v>3</v>
      </c>
      <c r="F3" s="105"/>
      <c r="H3" s="105"/>
    </row>
    <row r="4" spans="1:24">
      <c r="A4" s="105"/>
      <c r="B4" s="105"/>
      <c r="C4" s="105"/>
      <c r="D4" s="105"/>
      <c r="E4" s="105"/>
      <c r="F4" s="105"/>
      <c r="G4" s="105"/>
      <c r="H4" s="105"/>
    </row>
    <row r="5" spans="1:24">
      <c r="A5" s="105"/>
      <c r="B5" s="105"/>
      <c r="C5" s="105"/>
      <c r="D5" s="105"/>
      <c r="E5" s="105"/>
      <c r="F5" s="105"/>
      <c r="G5" s="105"/>
      <c r="H5" s="105"/>
    </row>
    <row r="6" spans="1:24">
      <c r="A6" s="105"/>
      <c r="B6" s="585" t="s">
        <v>134</v>
      </c>
      <c r="C6" s="585"/>
      <c r="D6" s="585"/>
      <c r="E6" s="585"/>
      <c r="F6" s="585"/>
      <c r="G6" s="105"/>
      <c r="H6" s="105"/>
    </row>
    <row r="7" spans="1:24">
      <c r="A7" s="105"/>
      <c r="B7" s="586" t="s">
        <v>207</v>
      </c>
      <c r="C7" s="586"/>
      <c r="D7" s="586"/>
      <c r="E7" s="586"/>
      <c r="F7" s="586"/>
      <c r="G7" s="105"/>
      <c r="H7" s="105"/>
    </row>
    <row r="8" spans="1:24">
      <c r="A8" s="105"/>
      <c r="B8" s="165"/>
      <c r="C8" s="165"/>
      <c r="D8" s="165"/>
      <c r="E8" s="165"/>
      <c r="F8" s="165"/>
      <c r="G8" s="105"/>
      <c r="H8" s="105"/>
    </row>
    <row r="9" spans="1:24">
      <c r="A9" s="105"/>
      <c r="B9" s="587" t="s">
        <v>4</v>
      </c>
      <c r="C9" s="587" t="s">
        <v>135</v>
      </c>
      <c r="D9" s="587" t="s">
        <v>212</v>
      </c>
      <c r="E9" s="587" t="s">
        <v>213</v>
      </c>
      <c r="F9" s="587" t="s">
        <v>182</v>
      </c>
      <c r="G9" s="575" t="s">
        <v>147</v>
      </c>
      <c r="H9" s="575" t="s">
        <v>197</v>
      </c>
      <c r="I9" s="575" t="s">
        <v>148</v>
      </c>
      <c r="J9" s="575" t="s">
        <v>149</v>
      </c>
      <c r="K9" s="575" t="s">
        <v>151</v>
      </c>
      <c r="L9" s="575" t="s">
        <v>153</v>
      </c>
      <c r="M9" s="575" t="s">
        <v>193</v>
      </c>
      <c r="N9" s="575" t="s">
        <v>154</v>
      </c>
      <c r="O9" s="575" t="s">
        <v>155</v>
      </c>
      <c r="P9" s="575"/>
      <c r="Q9" s="575" t="s">
        <v>156</v>
      </c>
      <c r="R9" s="575" t="s">
        <v>157</v>
      </c>
      <c r="S9" s="575" t="s">
        <v>158</v>
      </c>
      <c r="T9" s="575" t="s">
        <v>159</v>
      </c>
      <c r="U9" s="575" t="s">
        <v>160</v>
      </c>
      <c r="V9" s="575" t="s">
        <v>161</v>
      </c>
      <c r="W9" s="575" t="s">
        <v>162</v>
      </c>
      <c r="X9" s="578" t="s">
        <v>19</v>
      </c>
    </row>
    <row r="10" spans="1:24">
      <c r="A10" s="105"/>
      <c r="B10" s="588"/>
      <c r="C10" s="590"/>
      <c r="D10" s="592"/>
      <c r="E10" s="592"/>
      <c r="F10" s="592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9"/>
    </row>
    <row r="11" spans="1:24">
      <c r="A11" s="105"/>
      <c r="B11" s="588"/>
      <c r="C11" s="590"/>
      <c r="D11" s="592"/>
      <c r="E11" s="592"/>
      <c r="F11" s="592"/>
      <c r="G11" s="576"/>
      <c r="H11" s="576"/>
      <c r="I11" s="576"/>
      <c r="J11" s="576"/>
      <c r="K11" s="576"/>
      <c r="L11" s="576"/>
      <c r="M11" s="576"/>
      <c r="N11" s="576"/>
      <c r="O11" s="576"/>
      <c r="P11" s="576"/>
      <c r="Q11" s="576"/>
      <c r="R11" s="576"/>
      <c r="S11" s="576"/>
      <c r="T11" s="576"/>
      <c r="U11" s="576"/>
      <c r="V11" s="576"/>
      <c r="W11" s="576"/>
      <c r="X11" s="579"/>
    </row>
    <row r="12" spans="1:24" ht="24" customHeight="1">
      <c r="A12" s="105"/>
      <c r="B12" s="589"/>
      <c r="C12" s="591"/>
      <c r="D12" s="593"/>
      <c r="E12" s="593"/>
      <c r="F12" s="593"/>
      <c r="G12" s="577"/>
      <c r="H12" s="577"/>
      <c r="I12" s="577"/>
      <c r="J12" s="577"/>
      <c r="K12" s="577"/>
      <c r="L12" s="577"/>
      <c r="M12" s="577"/>
      <c r="N12" s="577"/>
      <c r="O12" s="577"/>
      <c r="P12" s="577"/>
      <c r="Q12" s="577"/>
      <c r="R12" s="577"/>
      <c r="S12" s="577"/>
      <c r="T12" s="577"/>
      <c r="U12" s="577"/>
      <c r="V12" s="577"/>
      <c r="W12" s="577"/>
      <c r="X12" s="580"/>
    </row>
    <row r="13" spans="1:24">
      <c r="A13" s="105"/>
      <c r="B13" s="346">
        <v>1</v>
      </c>
      <c r="C13" s="346">
        <v>2</v>
      </c>
      <c r="D13" s="345">
        <v>3</v>
      </c>
      <c r="E13" s="346">
        <v>4</v>
      </c>
      <c r="F13" s="345">
        <v>5</v>
      </c>
      <c r="G13" s="195"/>
      <c r="H13" s="105"/>
      <c r="I13" s="195"/>
      <c r="J13" s="170" t="s">
        <v>150</v>
      </c>
      <c r="K13" s="170" t="s">
        <v>152</v>
      </c>
      <c r="L13" s="170" t="s">
        <v>152</v>
      </c>
      <c r="O13" s="194"/>
      <c r="S13" s="195"/>
    </row>
    <row r="14" spans="1:24">
      <c r="A14" s="105"/>
      <c r="B14" s="217"/>
      <c r="C14" s="349"/>
      <c r="D14" s="349"/>
      <c r="E14" s="349"/>
      <c r="F14" s="166"/>
      <c r="G14" s="195"/>
      <c r="H14" s="105"/>
      <c r="I14" s="195"/>
      <c r="O14" s="194"/>
      <c r="S14" s="195"/>
      <c r="V14" s="195"/>
    </row>
    <row r="15" spans="1:24" ht="24.75" customHeight="1">
      <c r="A15" s="105"/>
      <c r="B15" s="218" t="s">
        <v>114</v>
      </c>
      <c r="C15" s="350" t="s">
        <v>136</v>
      </c>
      <c r="D15" s="356">
        <f>D17+D18</f>
        <v>26072158</v>
      </c>
      <c r="E15" s="356">
        <f>E17+E18</f>
        <v>24755734</v>
      </c>
      <c r="F15" s="167">
        <f>E15-D15</f>
        <v>-1316424</v>
      </c>
      <c r="G15" s="195"/>
      <c r="H15" s="105"/>
      <c r="I15" s="195"/>
      <c r="O15" s="194"/>
      <c r="R15" s="195"/>
      <c r="S15" s="195"/>
      <c r="T15" s="195"/>
      <c r="V15" s="195"/>
      <c r="W15" s="194">
        <f>W17+W18</f>
        <v>24755734</v>
      </c>
      <c r="X15" s="194">
        <f>W15</f>
        <v>24755734</v>
      </c>
    </row>
    <row r="16" spans="1:24">
      <c r="A16" s="105"/>
      <c r="B16" s="218"/>
      <c r="C16" s="350" t="s">
        <v>116</v>
      </c>
      <c r="D16" s="356"/>
      <c r="E16" s="356"/>
      <c r="F16" s="167"/>
      <c r="G16" s="195"/>
      <c r="H16" s="105"/>
      <c r="I16" s="195"/>
      <c r="O16" s="194"/>
      <c r="R16" s="195"/>
      <c r="S16" s="195"/>
      <c r="T16" s="195"/>
      <c r="V16" s="195"/>
      <c r="W16" s="194"/>
    </row>
    <row r="17" spans="1:25">
      <c r="A17" s="105"/>
      <c r="B17" s="219" t="s">
        <v>16</v>
      </c>
      <c r="C17" s="351" t="s">
        <v>137</v>
      </c>
      <c r="D17" s="357">
        <v>6072158</v>
      </c>
      <c r="E17" s="357">
        <f>W17</f>
        <v>4755734</v>
      </c>
      <c r="F17" s="225">
        <f>E17-D17</f>
        <v>-1316424</v>
      </c>
      <c r="G17" s="195"/>
      <c r="H17" s="105"/>
      <c r="I17" s="195"/>
      <c r="O17" s="194"/>
      <c r="R17" s="195"/>
      <c r="S17" s="195"/>
      <c r="T17" s="195"/>
      <c r="V17" s="195"/>
      <c r="W17" s="194">
        <v>4755734</v>
      </c>
      <c r="X17" s="194">
        <f>W17</f>
        <v>4755734</v>
      </c>
    </row>
    <row r="18" spans="1:25">
      <c r="A18" s="105"/>
      <c r="B18" s="219" t="s">
        <v>27</v>
      </c>
      <c r="C18" s="351" t="s">
        <v>138</v>
      </c>
      <c r="D18" s="357">
        <v>20000000</v>
      </c>
      <c r="E18" s="357">
        <f>W18</f>
        <v>20000000</v>
      </c>
      <c r="F18" s="225">
        <f>E18-D18</f>
        <v>0</v>
      </c>
      <c r="G18" s="195"/>
      <c r="H18" s="105"/>
      <c r="I18" s="195"/>
      <c r="O18" s="194"/>
      <c r="P18" s="195"/>
      <c r="R18" s="195"/>
      <c r="S18" s="195"/>
      <c r="T18" s="195"/>
      <c r="V18" s="195"/>
      <c r="W18" s="194">
        <v>20000000</v>
      </c>
      <c r="X18" s="194">
        <f>W18</f>
        <v>20000000</v>
      </c>
    </row>
    <row r="19" spans="1:25">
      <c r="A19" s="105"/>
      <c r="B19" s="220"/>
      <c r="C19" s="220"/>
      <c r="D19" s="358"/>
      <c r="E19" s="358"/>
      <c r="F19" s="167"/>
      <c r="G19" s="195"/>
      <c r="H19" s="195"/>
      <c r="I19" s="195"/>
      <c r="N19" s="194"/>
      <c r="O19" s="194"/>
      <c r="P19" s="195"/>
      <c r="R19" s="195"/>
      <c r="S19" s="195"/>
      <c r="T19" s="195"/>
      <c r="V19" s="195"/>
      <c r="W19" s="195"/>
    </row>
    <row r="20" spans="1:25">
      <c r="A20" s="105"/>
      <c r="B20" s="220"/>
      <c r="C20" s="220"/>
      <c r="D20" s="358"/>
      <c r="E20" s="358"/>
      <c r="F20" s="167"/>
      <c r="G20" s="195"/>
      <c r="H20" s="195"/>
      <c r="I20" s="195"/>
      <c r="N20" s="195"/>
      <c r="O20" s="194"/>
      <c r="P20" s="195"/>
      <c r="R20" s="195"/>
      <c r="S20" s="195"/>
      <c r="T20" s="195"/>
      <c r="U20" s="195"/>
      <c r="V20" s="195"/>
      <c r="W20" s="195"/>
    </row>
    <row r="21" spans="1:25" ht="24" customHeight="1">
      <c r="A21" s="105"/>
      <c r="B21" s="218" t="s">
        <v>121</v>
      </c>
      <c r="C21" s="352" t="s">
        <v>139</v>
      </c>
      <c r="D21" s="356">
        <f>D23+D26+D29+D32+D35+D38</f>
        <v>2925680</v>
      </c>
      <c r="E21" s="356">
        <f>E23+E26+E29+E32+E35+E38</f>
        <v>2998752</v>
      </c>
      <c r="F21" s="167">
        <f>E21-D21</f>
        <v>73072</v>
      </c>
      <c r="G21" s="398">
        <f t="shared" ref="G21:I21" si="0">G23+G26+G29+G32+G35+G38</f>
        <v>286370</v>
      </c>
      <c r="H21" s="398">
        <f>H23+H26+H29+H32+H35+H38</f>
        <v>530580</v>
      </c>
      <c r="I21" s="398">
        <f t="shared" si="0"/>
        <v>337503</v>
      </c>
      <c r="J21" s="399">
        <f>J23+J26+J29+J32+J35+J38</f>
        <v>0</v>
      </c>
      <c r="K21" s="399">
        <f t="shared" ref="K21:W21" si="1">K23+K26+K29+K32+K35+K38</f>
        <v>0</v>
      </c>
      <c r="L21" s="399">
        <f t="shared" si="1"/>
        <v>0</v>
      </c>
      <c r="M21" s="400">
        <f>M23+M26+M29+M32+M35+M38</f>
        <v>125839</v>
      </c>
      <c r="N21" s="398">
        <f t="shared" si="1"/>
        <v>63013</v>
      </c>
      <c r="O21" s="401">
        <f t="shared" si="1"/>
        <v>0</v>
      </c>
      <c r="P21" s="400">
        <f>P23+P26+P29+P32+P35+P38</f>
        <v>0</v>
      </c>
      <c r="Q21" s="400">
        <f t="shared" si="1"/>
        <v>116351</v>
      </c>
      <c r="R21" s="400">
        <f t="shared" si="1"/>
        <v>66911</v>
      </c>
      <c r="S21" s="400">
        <f t="shared" si="1"/>
        <v>222928</v>
      </c>
      <c r="T21" s="400">
        <f t="shared" si="1"/>
        <v>108518</v>
      </c>
      <c r="U21" s="400">
        <f t="shared" si="1"/>
        <v>352439</v>
      </c>
      <c r="V21" s="400">
        <f t="shared" si="1"/>
        <v>66670</v>
      </c>
      <c r="W21" s="400">
        <f t="shared" si="1"/>
        <v>721630</v>
      </c>
      <c r="X21" s="399">
        <f>G21+H21+I21+J21+K21+L21+M21+N21+O21+P21+Q21+R21+S21+T21+U21+V21+W21</f>
        <v>2998752</v>
      </c>
      <c r="Y21" s="195"/>
    </row>
    <row r="22" spans="1:25">
      <c r="A22" s="105"/>
      <c r="B22" s="218"/>
      <c r="C22" s="352" t="s">
        <v>116</v>
      </c>
      <c r="D22" s="356"/>
      <c r="E22" s="356"/>
      <c r="F22" s="167"/>
      <c r="G22" s="195"/>
      <c r="H22" s="195"/>
      <c r="I22" s="195"/>
      <c r="N22" s="195"/>
      <c r="O22" s="194"/>
      <c r="P22" s="195"/>
      <c r="Q22" s="194"/>
      <c r="R22" s="195"/>
      <c r="S22" s="195"/>
      <c r="T22" s="195"/>
      <c r="U22" s="195"/>
      <c r="V22" s="195"/>
      <c r="W22" s="195"/>
      <c r="X22" s="160">
        <f t="shared" ref="X22:X39" si="2">G22+H22+I22+J22+K22+L22+M22+N22+O22+P22+Q22+R22+S22+T22+U22+V22+W22</f>
        <v>0</v>
      </c>
    </row>
    <row r="23" spans="1:25">
      <c r="A23" s="105"/>
      <c r="B23" s="216" t="s">
        <v>16</v>
      </c>
      <c r="C23" s="353" t="s">
        <v>140</v>
      </c>
      <c r="D23" s="359">
        <v>200858</v>
      </c>
      <c r="E23" s="359">
        <f>X23</f>
        <v>225961</v>
      </c>
      <c r="F23" s="168">
        <f>E23-D23</f>
        <v>25103</v>
      </c>
      <c r="G23" s="195">
        <v>0</v>
      </c>
      <c r="H23" s="195">
        <v>1919</v>
      </c>
      <c r="I23" s="195">
        <v>161</v>
      </c>
      <c r="M23" s="195">
        <v>249</v>
      </c>
      <c r="N23" s="195"/>
      <c r="O23" s="194"/>
      <c r="P23" s="195">
        <v>0</v>
      </c>
      <c r="Q23" s="195">
        <v>0</v>
      </c>
      <c r="R23" s="195">
        <v>2516</v>
      </c>
      <c r="S23" s="195">
        <v>494</v>
      </c>
      <c r="T23" s="195"/>
      <c r="U23" s="195">
        <v>5345</v>
      </c>
      <c r="V23" s="195">
        <v>0</v>
      </c>
      <c r="W23" s="195">
        <v>215277</v>
      </c>
      <c r="X23" s="160">
        <f>G23+H23+I23+J23+K23+L23+M23+N23+O23+P23+Q23+R23+S23+T23+U23+V23+W23</f>
        <v>225961</v>
      </c>
    </row>
    <row r="24" spans="1:25">
      <c r="A24" s="105"/>
      <c r="B24" s="216"/>
      <c r="C24" s="353"/>
      <c r="D24" s="359"/>
      <c r="E24" s="359"/>
      <c r="F24" s="168"/>
      <c r="G24" s="195"/>
      <c r="H24" s="195"/>
      <c r="I24" s="195"/>
      <c r="M24" s="194"/>
      <c r="N24" s="195"/>
      <c r="O24" s="194"/>
      <c r="P24" s="195"/>
      <c r="Q24" s="194"/>
      <c r="R24" s="195"/>
      <c r="S24" s="195"/>
      <c r="T24" s="195"/>
      <c r="U24" s="195"/>
      <c r="V24" s="195"/>
      <c r="W24" s="195"/>
      <c r="X24" s="160">
        <f t="shared" si="2"/>
        <v>0</v>
      </c>
    </row>
    <row r="25" spans="1:25">
      <c r="A25" s="105"/>
      <c r="B25" s="216"/>
      <c r="C25" s="353"/>
      <c r="D25" s="187"/>
      <c r="E25" s="187"/>
      <c r="F25" s="168"/>
      <c r="G25" s="195"/>
      <c r="H25" s="195"/>
      <c r="I25" s="195"/>
      <c r="M25" s="194"/>
      <c r="N25" s="195"/>
      <c r="O25" s="194"/>
      <c r="P25" s="195"/>
      <c r="Q25" s="194"/>
      <c r="R25" s="195"/>
      <c r="S25" s="195"/>
      <c r="T25" s="195"/>
      <c r="U25" s="195"/>
      <c r="V25" s="195"/>
      <c r="W25" s="195"/>
      <c r="X25" s="160">
        <f t="shared" si="2"/>
        <v>0</v>
      </c>
    </row>
    <row r="26" spans="1:25">
      <c r="A26" s="171"/>
      <c r="B26" s="216" t="s">
        <v>27</v>
      </c>
      <c r="C26" s="353" t="s">
        <v>186</v>
      </c>
      <c r="D26" s="359">
        <v>2453139</v>
      </c>
      <c r="E26" s="359">
        <f>X26</f>
        <v>2531105</v>
      </c>
      <c r="F26" s="168">
        <f>E26-D26</f>
        <v>77966</v>
      </c>
      <c r="G26" s="195">
        <v>286370</v>
      </c>
      <c r="H26" s="195">
        <v>463498</v>
      </c>
      <c r="I26" s="195">
        <v>168345</v>
      </c>
      <c r="M26" s="195">
        <v>125590</v>
      </c>
      <c r="N26" s="195">
        <v>63013</v>
      </c>
      <c r="O26" s="194"/>
      <c r="P26" s="195">
        <v>0</v>
      </c>
      <c r="Q26" s="195">
        <v>116351</v>
      </c>
      <c r="R26" s="195">
        <v>64395</v>
      </c>
      <c r="S26" s="195">
        <f>186409+36025</f>
        <v>222434</v>
      </c>
      <c r="T26" s="195">
        <v>108518</v>
      </c>
      <c r="U26" s="195">
        <f>347094-21</f>
        <v>347073</v>
      </c>
      <c r="V26" s="195">
        <v>66670</v>
      </c>
      <c r="W26" s="195">
        <v>498848</v>
      </c>
      <c r="X26" s="160">
        <f>G26+H26+I26+J26+K26+L26+M26+N26+O26+P26+Q26+R26+S26+T26+U26+V26+W26</f>
        <v>2531105</v>
      </c>
    </row>
    <row r="27" spans="1:25">
      <c r="A27" s="105"/>
      <c r="B27" s="216"/>
      <c r="C27" s="353"/>
      <c r="D27" s="359"/>
      <c r="E27" s="359"/>
      <c r="F27" s="168"/>
      <c r="G27" s="195"/>
      <c r="H27" s="195"/>
      <c r="I27" s="195"/>
      <c r="M27" s="194"/>
      <c r="N27" s="195"/>
      <c r="O27" s="194"/>
      <c r="P27" s="195"/>
      <c r="Q27" s="194"/>
      <c r="R27" s="195"/>
      <c r="S27" s="195"/>
      <c r="T27" s="195"/>
      <c r="U27" s="195"/>
      <c r="V27" s="195"/>
      <c r="W27" s="195"/>
      <c r="X27" s="160">
        <f t="shared" si="2"/>
        <v>0</v>
      </c>
    </row>
    <row r="28" spans="1:25">
      <c r="A28" s="105"/>
      <c r="B28" s="216"/>
      <c r="C28" s="354"/>
      <c r="D28" s="359"/>
      <c r="E28" s="359"/>
      <c r="F28" s="168"/>
      <c r="G28" s="195"/>
      <c r="H28" s="195"/>
      <c r="I28" s="195"/>
      <c r="M28" s="194"/>
      <c r="N28" s="195"/>
      <c r="O28" s="194"/>
      <c r="P28" s="195"/>
      <c r="Q28" s="194"/>
      <c r="R28" s="195"/>
      <c r="S28" s="195"/>
      <c r="T28" s="195"/>
      <c r="U28" s="195"/>
      <c r="V28" s="195"/>
      <c r="W28" s="195"/>
      <c r="X28" s="160">
        <f t="shared" si="2"/>
        <v>0</v>
      </c>
    </row>
    <row r="29" spans="1:25">
      <c r="A29" s="105"/>
      <c r="B29" s="216" t="s">
        <v>31</v>
      </c>
      <c r="C29" s="354" t="s">
        <v>141</v>
      </c>
      <c r="D29" s="359">
        <v>0</v>
      </c>
      <c r="E29" s="359">
        <f>X29</f>
        <v>7526</v>
      </c>
      <c r="F29" s="168">
        <f>E29-D29</f>
        <v>7526</v>
      </c>
      <c r="G29" s="195"/>
      <c r="H29" s="195">
        <v>0</v>
      </c>
      <c r="I29" s="195"/>
      <c r="M29" s="194"/>
      <c r="N29" s="195"/>
      <c r="O29" s="194"/>
      <c r="P29" s="195"/>
      <c r="Q29" s="194"/>
      <c r="R29" s="195"/>
      <c r="S29" s="195"/>
      <c r="T29" s="195"/>
      <c r="U29" s="195">
        <v>21</v>
      </c>
      <c r="V29" s="195"/>
      <c r="W29" s="195">
        <v>7505</v>
      </c>
      <c r="X29" s="160">
        <f t="shared" si="2"/>
        <v>7526</v>
      </c>
    </row>
    <row r="30" spans="1:25">
      <c r="A30" s="105"/>
      <c r="B30" s="216"/>
      <c r="C30" s="354"/>
      <c r="D30" s="359"/>
      <c r="E30" s="359"/>
      <c r="F30" s="168"/>
      <c r="G30" s="195"/>
      <c r="H30" s="195"/>
      <c r="I30" s="195"/>
      <c r="M30" s="194"/>
      <c r="N30" s="195"/>
      <c r="O30" s="194"/>
      <c r="P30" s="195"/>
      <c r="Q30" s="194"/>
      <c r="R30" s="195"/>
      <c r="S30" s="195"/>
      <c r="T30" s="195"/>
      <c r="U30" s="195"/>
      <c r="V30" s="195"/>
      <c r="W30" s="195"/>
      <c r="X30" s="160">
        <f t="shared" si="2"/>
        <v>0</v>
      </c>
    </row>
    <row r="31" spans="1:25">
      <c r="A31" s="105"/>
      <c r="B31" s="216"/>
      <c r="C31" s="354"/>
      <c r="D31" s="359"/>
      <c r="E31" s="359"/>
      <c r="F31" s="168"/>
      <c r="G31" s="195"/>
      <c r="H31" s="195"/>
      <c r="I31" s="195"/>
      <c r="M31" s="194"/>
      <c r="N31" s="195"/>
      <c r="O31" s="194"/>
      <c r="P31" s="195"/>
      <c r="Q31" s="194"/>
      <c r="R31" s="195"/>
      <c r="S31" s="195"/>
      <c r="T31" s="195"/>
      <c r="U31" s="195"/>
      <c r="V31" s="195"/>
      <c r="W31" s="195"/>
      <c r="X31" s="160">
        <f t="shared" si="2"/>
        <v>0</v>
      </c>
    </row>
    <row r="32" spans="1:25">
      <c r="A32" s="105"/>
      <c r="B32" s="216" t="s">
        <v>32</v>
      </c>
      <c r="C32" s="353" t="s">
        <v>142</v>
      </c>
      <c r="D32" s="359">
        <v>0</v>
      </c>
      <c r="E32" s="359">
        <f>X32</f>
        <v>0</v>
      </c>
      <c r="F32" s="168">
        <f>E32-D32</f>
        <v>0</v>
      </c>
      <c r="G32" s="195"/>
      <c r="H32" s="195"/>
      <c r="I32" s="195">
        <v>0</v>
      </c>
      <c r="M32" s="194"/>
      <c r="N32" s="195"/>
      <c r="O32" s="194"/>
      <c r="P32" s="195"/>
      <c r="Q32" s="194"/>
      <c r="R32" s="195"/>
      <c r="S32" s="195"/>
      <c r="T32" s="195"/>
      <c r="U32" s="195"/>
      <c r="V32" s="195"/>
      <c r="W32" s="195"/>
      <c r="X32" s="160">
        <f t="shared" si="2"/>
        <v>0</v>
      </c>
    </row>
    <row r="33" spans="1:24">
      <c r="A33" s="105"/>
      <c r="B33" s="216"/>
      <c r="C33" s="353"/>
      <c r="D33" s="359"/>
      <c r="E33" s="359"/>
      <c r="F33" s="168"/>
      <c r="G33" s="195"/>
      <c r="H33" s="195"/>
      <c r="I33" s="195"/>
      <c r="M33" s="194"/>
      <c r="N33" s="195"/>
      <c r="O33" s="194"/>
      <c r="P33" s="195"/>
      <c r="Q33" s="194"/>
      <c r="R33" s="195"/>
      <c r="S33" s="195"/>
      <c r="T33" s="195"/>
      <c r="U33" s="195"/>
      <c r="V33" s="195"/>
      <c r="W33" s="195"/>
      <c r="X33" s="160">
        <f t="shared" si="2"/>
        <v>0</v>
      </c>
    </row>
    <row r="34" spans="1:24">
      <c r="A34" s="105"/>
      <c r="B34" s="180" t="s">
        <v>33</v>
      </c>
      <c r="C34" s="355" t="s">
        <v>143</v>
      </c>
      <c r="D34" s="359"/>
      <c r="E34" s="359"/>
      <c r="F34" s="168"/>
      <c r="G34" s="195"/>
      <c r="H34" s="195"/>
      <c r="I34" s="195"/>
      <c r="M34" s="194"/>
      <c r="N34" s="195"/>
      <c r="O34" s="194"/>
      <c r="P34" s="195"/>
      <c r="Q34" s="194"/>
      <c r="R34" s="195"/>
      <c r="S34" s="195"/>
      <c r="T34" s="195"/>
      <c r="U34" s="195"/>
      <c r="V34" s="195"/>
      <c r="W34" s="195"/>
      <c r="X34" s="160">
        <f t="shared" si="2"/>
        <v>0</v>
      </c>
    </row>
    <row r="35" spans="1:24">
      <c r="A35" s="105"/>
      <c r="B35" s="216"/>
      <c r="C35" s="354" t="s">
        <v>144</v>
      </c>
      <c r="D35" s="359">
        <v>215738</v>
      </c>
      <c r="E35" s="359">
        <f>X35</f>
        <v>168790</v>
      </c>
      <c r="F35" s="168">
        <f>E35-D35</f>
        <v>-46948</v>
      </c>
      <c r="G35" s="195"/>
      <c r="H35" s="195"/>
      <c r="I35" s="195">
        <v>168790</v>
      </c>
      <c r="M35" s="194"/>
      <c r="N35" s="195"/>
      <c r="O35" s="194"/>
      <c r="P35" s="195"/>
      <c r="Q35" s="194"/>
      <c r="S35" s="195"/>
      <c r="T35" s="195"/>
      <c r="U35" s="195"/>
      <c r="V35" s="195"/>
      <c r="W35" s="195"/>
      <c r="X35" s="160">
        <f t="shared" si="2"/>
        <v>168790</v>
      </c>
    </row>
    <row r="36" spans="1:24">
      <c r="A36" s="105"/>
      <c r="B36" s="180"/>
      <c r="C36" s="355" t="s">
        <v>145</v>
      </c>
      <c r="D36" s="359"/>
      <c r="E36" s="359"/>
      <c r="F36" s="168"/>
      <c r="G36" s="195"/>
      <c r="H36" s="195"/>
      <c r="I36" s="195"/>
      <c r="M36" s="194"/>
      <c r="N36" s="195"/>
      <c r="O36" s="194"/>
      <c r="P36" s="195"/>
      <c r="Q36" s="194"/>
      <c r="S36" s="195"/>
      <c r="T36" s="195"/>
      <c r="U36" s="195"/>
      <c r="V36" s="195"/>
      <c r="W36" s="195"/>
      <c r="X36" s="160">
        <f t="shared" si="2"/>
        <v>0</v>
      </c>
    </row>
    <row r="37" spans="1:24">
      <c r="A37" s="105"/>
      <c r="B37" s="220"/>
      <c r="C37" s="220"/>
      <c r="D37" s="358"/>
      <c r="E37" s="358"/>
      <c r="F37" s="168"/>
      <c r="G37" s="195"/>
      <c r="H37" s="195"/>
      <c r="I37" s="195"/>
      <c r="M37" s="194"/>
      <c r="N37" s="195"/>
      <c r="O37" s="194"/>
      <c r="P37" s="195"/>
      <c r="Q37" s="194"/>
      <c r="S37" s="195"/>
      <c r="T37" s="195"/>
      <c r="U37" s="195"/>
      <c r="V37" s="195"/>
      <c r="W37" s="195"/>
      <c r="X37" s="160">
        <f t="shared" si="2"/>
        <v>0</v>
      </c>
    </row>
    <row r="38" spans="1:24">
      <c r="A38" s="105"/>
      <c r="B38" s="216" t="s">
        <v>34</v>
      </c>
      <c r="C38" s="354" t="s">
        <v>119</v>
      </c>
      <c r="D38" s="359">
        <v>55945</v>
      </c>
      <c r="E38" s="359">
        <f>X38</f>
        <v>65370</v>
      </c>
      <c r="F38" s="168">
        <f>E38-D38</f>
        <v>9425</v>
      </c>
      <c r="G38" s="195"/>
      <c r="H38" s="195">
        <v>65163</v>
      </c>
      <c r="I38" s="195">
        <v>207</v>
      </c>
      <c r="M38" s="195"/>
      <c r="N38" s="194"/>
      <c r="O38" s="194"/>
      <c r="P38" s="195">
        <v>0</v>
      </c>
      <c r="Q38" s="194"/>
      <c r="S38" s="195"/>
      <c r="T38" s="195"/>
      <c r="U38" s="195"/>
      <c r="V38" s="195"/>
      <c r="W38" s="195"/>
      <c r="X38" s="160">
        <f t="shared" si="2"/>
        <v>65370</v>
      </c>
    </row>
    <row r="39" spans="1:24">
      <c r="A39" s="105"/>
      <c r="B39" s="348"/>
      <c r="C39" s="348"/>
      <c r="D39" s="348"/>
      <c r="E39" s="348"/>
      <c r="F39" s="347"/>
      <c r="G39" s="195"/>
      <c r="H39" s="105"/>
      <c r="I39" s="195"/>
      <c r="M39" s="194"/>
      <c r="O39" s="194"/>
      <c r="P39" s="195"/>
      <c r="Q39" s="194"/>
      <c r="S39" s="195"/>
      <c r="T39" s="195"/>
      <c r="U39" s="195"/>
      <c r="V39" s="195"/>
      <c r="W39" s="195"/>
      <c r="X39" s="160">
        <f t="shared" si="2"/>
        <v>0</v>
      </c>
    </row>
    <row r="40" spans="1:24">
      <c r="F40" s="16"/>
      <c r="G40" s="195"/>
      <c r="I40" s="195"/>
      <c r="M40" s="194"/>
      <c r="O40" s="194"/>
      <c r="Q40" s="194"/>
      <c r="S40" s="195"/>
      <c r="U40" s="195"/>
      <c r="W40" s="195"/>
    </row>
    <row r="41" spans="1:24">
      <c r="C41" s="233"/>
      <c r="G41" s="195"/>
      <c r="M41" s="157"/>
      <c r="O41" s="194"/>
      <c r="Q41" s="194"/>
      <c r="S41" s="195"/>
      <c r="W41" s="195"/>
    </row>
    <row r="42" spans="1:24">
      <c r="M42" s="157"/>
      <c r="O42" s="194"/>
      <c r="Q42" s="194"/>
      <c r="S42" s="195"/>
      <c r="W42" s="192"/>
    </row>
    <row r="43" spans="1:24">
      <c r="O43" s="194"/>
      <c r="Q43" s="194"/>
      <c r="W43" s="192"/>
    </row>
    <row r="44" spans="1:24">
      <c r="C44" s="29"/>
      <c r="O44" s="194"/>
      <c r="W44" s="192"/>
    </row>
    <row r="45" spans="1:24">
      <c r="W45" s="192"/>
    </row>
    <row r="48" spans="1:24">
      <c r="C48" s="197"/>
    </row>
  </sheetData>
  <mergeCells count="25">
    <mergeCell ref="W9:W12"/>
    <mergeCell ref="X9:X12"/>
    <mergeCell ref="B6:F6"/>
    <mergeCell ref="B7:F7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M9:M12"/>
    <mergeCell ref="N9:N12"/>
    <mergeCell ref="O9:O12"/>
    <mergeCell ref="P9:P12"/>
    <mergeCell ref="V9:V12"/>
    <mergeCell ref="Q9:Q12"/>
    <mergeCell ref="R9:R12"/>
    <mergeCell ref="S9:S12"/>
    <mergeCell ref="T9:T12"/>
    <mergeCell ref="U9:U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 opisowa1</vt:lpstr>
      <vt:lpstr>zest. zbiorcze</vt:lpstr>
      <vt:lpstr>GRUPA0</vt:lpstr>
      <vt:lpstr>GRUPA1-2 </vt:lpstr>
      <vt:lpstr>GRUPA3-6</vt:lpstr>
      <vt:lpstr>GRUPA 7</vt:lpstr>
      <vt:lpstr>GRUPA8</vt:lpstr>
      <vt:lpstr>WIERZYTELNOŚCI</vt:lpstr>
      <vt:lpstr>ZOBOWIĄZANIA</vt:lpstr>
      <vt:lpstr>AKCJEUDZIAŁY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b.slaba</cp:lastModifiedBy>
  <cp:lastPrinted>2015-03-24T07:23:16Z</cp:lastPrinted>
  <dcterms:created xsi:type="dcterms:W3CDTF">2008-10-27T11:20:20Z</dcterms:created>
  <dcterms:modified xsi:type="dcterms:W3CDTF">2016-04-08T07:58:12Z</dcterms:modified>
</cp:coreProperties>
</file>